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ystemFiles\Desktop\ОС\36Тридцать шестая сессия\"/>
    </mc:Choice>
  </mc:AlternateContent>
  <bookViews>
    <workbookView xWindow="-15" yWindow="165" windowWidth="17715" windowHeight="13170"/>
  </bookViews>
  <sheets>
    <sheet name="1" sheetId="10" r:id="rId1"/>
    <sheet name="2" sheetId="11" r:id="rId2"/>
    <sheet name="3" sheetId="6" r:id="rId3"/>
    <sheet name="4" sheetId="5" r:id="rId4"/>
    <sheet name="5" sheetId="7" r:id="rId5"/>
    <sheet name="6" sheetId="8" r:id="rId6"/>
    <sheet name="Лист1" sheetId="9" state="hidden" r:id="rId7"/>
  </sheets>
  <definedNames>
    <definedName name="_xlnm._FilterDatabase" localSheetId="0" hidden="1">'1'!$A$15:$I$69</definedName>
    <definedName name="_xlnm._FilterDatabase" localSheetId="1" hidden="1">'2'!$A$10:$N$74</definedName>
    <definedName name="_xlnm._FilterDatabase" localSheetId="2" hidden="1">'3'!$A$10:$N$10</definedName>
    <definedName name="_xlnm._FilterDatabase" localSheetId="3" hidden="1">'4'!$A$17:$K$47</definedName>
    <definedName name="_xlnm.Print_Titles" localSheetId="0">'1'!$11:$12</definedName>
    <definedName name="_xlnm.Print_Titles" localSheetId="1">'2'!$9:$10</definedName>
    <definedName name="_xlnm.Print_Titles" localSheetId="2">'3'!$9:$10</definedName>
    <definedName name="_xlnm.Print_Titles" localSheetId="3">'4'!$16:$17</definedName>
    <definedName name="_xlnm.Print_Titles" localSheetId="4">'5'!$13:$14</definedName>
    <definedName name="_xlnm.Print_Titles" localSheetId="5">'6'!$10:$11</definedName>
    <definedName name="_xlnm.Print_Area" localSheetId="0">'1'!$A$1:$E$69</definedName>
    <definedName name="_xlnm.Print_Area" localSheetId="1">'2'!$A$1:$K$74</definedName>
    <definedName name="_xlnm.Print_Area" localSheetId="2">'3'!$A$1:$J$73</definedName>
    <definedName name="_xlnm.Print_Area" localSheetId="3">'4'!$A$1:$K$47</definedName>
    <definedName name="_xlnm.Print_Area" localSheetId="4">'5'!$A$1:$E$28</definedName>
    <definedName name="_xlnm.Print_Area" localSheetId="5">'6'!$A$1:$F$27</definedName>
  </definedNames>
  <calcPr calcId="162913" fullPrecision="0"/>
</workbook>
</file>

<file path=xl/calcChain.xml><?xml version="1.0" encoding="utf-8"?>
<calcChain xmlns="http://schemas.openxmlformats.org/spreadsheetml/2006/main">
  <c r="A22" i="5" l="1"/>
  <c r="A17" i="6"/>
  <c r="C23" i="7" l="1"/>
  <c r="C22" i="7" s="1"/>
  <c r="C21" i="7" s="1"/>
  <c r="G16" i="11"/>
  <c r="E12" i="10" l="1"/>
  <c r="E61" i="10"/>
  <c r="E60" i="10"/>
  <c r="E59" i="10"/>
  <c r="E58" i="10"/>
  <c r="E57" i="10"/>
  <c r="E56" i="10"/>
  <c r="E55" i="10"/>
  <c r="E54" i="10"/>
  <c r="E53" i="10"/>
  <c r="E52" i="10"/>
  <c r="E51" i="10"/>
  <c r="E50" i="10"/>
  <c r="E42" i="10"/>
  <c r="E41" i="10"/>
  <c r="E40" i="10"/>
  <c r="E39" i="10"/>
  <c r="E38" i="10"/>
  <c r="E37" i="10"/>
  <c r="E36" i="10"/>
  <c r="E35" i="10"/>
  <c r="E34" i="10"/>
  <c r="E33" i="10"/>
  <c r="E32" i="10"/>
  <c r="E31" i="10"/>
  <c r="E30" i="10"/>
  <c r="E29" i="10"/>
  <c r="E28" i="10"/>
  <c r="E27" i="10"/>
  <c r="E26" i="10"/>
  <c r="E25" i="10"/>
  <c r="E24" i="10"/>
  <c r="E19" i="10"/>
  <c r="E18" i="10"/>
  <c r="E17" i="10"/>
  <c r="E16" i="10"/>
  <c r="E15" i="10"/>
  <c r="E14" i="10"/>
  <c r="E25" i="8" l="1"/>
  <c r="C25" i="8"/>
  <c r="F25" i="8" l="1"/>
  <c r="I50" i="6"/>
  <c r="I73" i="6"/>
  <c r="J46" i="5" s="1"/>
  <c r="I71" i="6"/>
  <c r="I66" i="6"/>
  <c r="J41" i="5" s="1"/>
  <c r="I65" i="6"/>
  <c r="J40" i="5" s="1"/>
  <c r="G65" i="6"/>
  <c r="H40" i="5" s="1"/>
  <c r="H65" i="6"/>
  <c r="F65" i="6"/>
  <c r="I61" i="6"/>
  <c r="I59" i="6"/>
  <c r="I60" i="6"/>
  <c r="I58" i="6"/>
  <c r="I41" i="6"/>
  <c r="I45" i="6"/>
  <c r="I44" i="6" s="1"/>
  <c r="G45" i="6"/>
  <c r="G44" i="6" s="1"/>
  <c r="G43" i="6" s="1"/>
  <c r="G42" i="6" s="1"/>
  <c r="I32" i="6"/>
  <c r="I27" i="6"/>
  <c r="G27" i="6"/>
  <c r="I26" i="6"/>
  <c r="J28" i="5" s="1"/>
  <c r="G26" i="6"/>
  <c r="H28" i="5" s="1"/>
  <c r="G21" i="6"/>
  <c r="I21" i="6"/>
  <c r="J44" i="6" l="1"/>
  <c r="K40" i="5"/>
  <c r="J42" i="5"/>
  <c r="E21" i="8" s="1"/>
  <c r="I64" i="6"/>
  <c r="I63" i="6" s="1"/>
  <c r="I62" i="6" s="1"/>
  <c r="K28" i="5"/>
  <c r="J45" i="6"/>
  <c r="H42" i="5"/>
  <c r="C21" i="8" s="1"/>
  <c r="J65" i="6"/>
  <c r="I43" i="6"/>
  <c r="J26" i="6"/>
  <c r="G25" i="6"/>
  <c r="G24" i="6" s="1"/>
  <c r="G23" i="6" s="1"/>
  <c r="I25" i="6"/>
  <c r="F16" i="6"/>
  <c r="F15" i="6" s="1"/>
  <c r="F14" i="6" s="1"/>
  <c r="F13" i="6" s="1"/>
  <c r="G16" i="6"/>
  <c r="H16" i="6"/>
  <c r="H15" i="6" s="1"/>
  <c r="H14" i="6" s="1"/>
  <c r="H13" i="6" s="1"/>
  <c r="I16" i="6"/>
  <c r="G17" i="6"/>
  <c r="H22" i="5" s="1"/>
  <c r="I17" i="6"/>
  <c r="F21" i="6"/>
  <c r="H21" i="6"/>
  <c r="F22" i="6"/>
  <c r="H22" i="6"/>
  <c r="I22" i="6"/>
  <c r="I20" i="6" s="1"/>
  <c r="I19" i="6" s="1"/>
  <c r="F27" i="6"/>
  <c r="F25" i="6" s="1"/>
  <c r="F24" i="6" s="1"/>
  <c r="F23" i="6" s="1"/>
  <c r="H27" i="6"/>
  <c r="H25" i="6" s="1"/>
  <c r="H24" i="6" s="1"/>
  <c r="H23" i="6" s="1"/>
  <c r="F32" i="6"/>
  <c r="F31" i="6" s="1"/>
  <c r="F30" i="6" s="1"/>
  <c r="F29" i="6" s="1"/>
  <c r="F28" i="6" s="1"/>
  <c r="H32" i="6"/>
  <c r="H31" i="6" s="1"/>
  <c r="H30" i="6" s="1"/>
  <c r="H29" i="6" s="1"/>
  <c r="H28" i="6" s="1"/>
  <c r="F37" i="6"/>
  <c r="F36" i="6" s="1"/>
  <c r="F35" i="6" s="1"/>
  <c r="F34" i="6" s="1"/>
  <c r="H37" i="6"/>
  <c r="H36" i="6" s="1"/>
  <c r="H35" i="6" s="1"/>
  <c r="H34" i="6" s="1"/>
  <c r="F41" i="6"/>
  <c r="F40" i="6" s="1"/>
  <c r="F39" i="6" s="1"/>
  <c r="F38" i="6" s="1"/>
  <c r="H41" i="6"/>
  <c r="H40" i="6" s="1"/>
  <c r="H39" i="6" s="1"/>
  <c r="H38" i="6" s="1"/>
  <c r="I40" i="6"/>
  <c r="I39" i="6" s="1"/>
  <c r="F50" i="6"/>
  <c r="F49" i="6" s="1"/>
  <c r="F48" i="6" s="1"/>
  <c r="F47" i="6" s="1"/>
  <c r="H50" i="6"/>
  <c r="H49" i="6" s="1"/>
  <c r="H48" i="6" s="1"/>
  <c r="H47" i="6" s="1"/>
  <c r="I49" i="6"/>
  <c r="I48" i="6" s="1"/>
  <c r="I47" i="6" s="1"/>
  <c r="F54" i="6"/>
  <c r="F53" i="6" s="1"/>
  <c r="F52" i="6" s="1"/>
  <c r="F51" i="6" s="1"/>
  <c r="H54" i="6"/>
  <c r="H53" i="6" s="1"/>
  <c r="H52" i="6" s="1"/>
  <c r="H51" i="6" s="1"/>
  <c r="F58" i="6"/>
  <c r="H58" i="6"/>
  <c r="F59" i="6"/>
  <c r="H59" i="6"/>
  <c r="F60" i="6"/>
  <c r="H60" i="6"/>
  <c r="F61" i="6"/>
  <c r="H61" i="6"/>
  <c r="F66" i="6"/>
  <c r="F64" i="6" s="1"/>
  <c r="F63" i="6" s="1"/>
  <c r="F62" i="6" s="1"/>
  <c r="H66" i="6"/>
  <c r="H64" i="6" s="1"/>
  <c r="H63" i="6" s="1"/>
  <c r="H62" i="6" s="1"/>
  <c r="F71" i="6"/>
  <c r="H71" i="6"/>
  <c r="F72" i="6"/>
  <c r="H72" i="6"/>
  <c r="A73" i="6"/>
  <c r="F73" i="6"/>
  <c r="H73" i="6"/>
  <c r="I65" i="11"/>
  <c r="I26" i="11"/>
  <c r="H26" i="6" s="1"/>
  <c r="I50" i="11"/>
  <c r="I16" i="11"/>
  <c r="F21" i="8" l="1"/>
  <c r="K42" i="5"/>
  <c r="I15" i="6"/>
  <c r="J21" i="5"/>
  <c r="F57" i="6"/>
  <c r="F56" i="6" s="1"/>
  <c r="F55" i="6" s="1"/>
  <c r="F46" i="6" s="1"/>
  <c r="F42" i="6" s="1"/>
  <c r="J22" i="5"/>
  <c r="K22" i="5" s="1"/>
  <c r="J17" i="6"/>
  <c r="G15" i="6"/>
  <c r="G14" i="6" s="1"/>
  <c r="G13" i="6" s="1"/>
  <c r="H21" i="5"/>
  <c r="H20" i="5" s="1"/>
  <c r="J43" i="6"/>
  <c r="I42" i="6"/>
  <c r="H70" i="6"/>
  <c r="H69" i="6" s="1"/>
  <c r="H68" i="6" s="1"/>
  <c r="H67" i="6" s="1"/>
  <c r="H20" i="6"/>
  <c r="H19" i="6" s="1"/>
  <c r="H18" i="6" s="1"/>
  <c r="H12" i="6" s="1"/>
  <c r="F33" i="6"/>
  <c r="I31" i="6"/>
  <c r="F70" i="6"/>
  <c r="F69" i="6" s="1"/>
  <c r="F68" i="6" s="1"/>
  <c r="F67" i="6" s="1"/>
  <c r="I18" i="6"/>
  <c r="J21" i="6"/>
  <c r="I38" i="6"/>
  <c r="H33" i="6"/>
  <c r="F20" i="6"/>
  <c r="F19" i="6" s="1"/>
  <c r="F18" i="6" s="1"/>
  <c r="J27" i="6"/>
  <c r="J16" i="6"/>
  <c r="H57" i="6"/>
  <c r="H56" i="6" s="1"/>
  <c r="H55" i="6" s="1"/>
  <c r="H46" i="6" s="1"/>
  <c r="H42" i="6" s="1"/>
  <c r="I57" i="6"/>
  <c r="G65" i="11"/>
  <c r="K66" i="11"/>
  <c r="H66" i="11"/>
  <c r="I54" i="11"/>
  <c r="G54" i="11"/>
  <c r="G50" i="11"/>
  <c r="K46" i="11"/>
  <c r="H46" i="11"/>
  <c r="H45" i="11" s="1"/>
  <c r="H44" i="11" s="1"/>
  <c r="H43" i="11" s="1"/>
  <c r="J45" i="11"/>
  <c r="J44" i="11" s="1"/>
  <c r="J43" i="11" s="1"/>
  <c r="I45" i="11"/>
  <c r="I44" i="11" s="1"/>
  <c r="I43" i="11" s="1"/>
  <c r="G45" i="11"/>
  <c r="G26" i="11"/>
  <c r="F26" i="6" s="1"/>
  <c r="K28" i="11"/>
  <c r="J28" i="11"/>
  <c r="H28" i="11"/>
  <c r="F12" i="6" l="1"/>
  <c r="F11" i="6" s="1"/>
  <c r="J20" i="5"/>
  <c r="I30" i="6"/>
  <c r="H11" i="6"/>
  <c r="I14" i="6"/>
  <c r="J15" i="6"/>
  <c r="I56" i="6"/>
  <c r="I24" i="6"/>
  <c r="J25" i="6"/>
  <c r="K45" i="11"/>
  <c r="G44" i="11"/>
  <c r="G43" i="11" s="1"/>
  <c r="K43" i="11" s="1"/>
  <c r="I29" i="6" l="1"/>
  <c r="I28" i="6" s="1"/>
  <c r="I55" i="6"/>
  <c r="I13" i="6"/>
  <c r="J14" i="6"/>
  <c r="I23" i="6"/>
  <c r="J23" i="6" s="1"/>
  <c r="J24" i="6"/>
  <c r="K44" i="11"/>
  <c r="J17" i="11"/>
  <c r="K17" i="11"/>
  <c r="H17" i="11"/>
  <c r="I12" i="6" l="1"/>
  <c r="J13" i="6"/>
  <c r="E27" i="8"/>
  <c r="C27" i="8"/>
  <c r="E26" i="8"/>
  <c r="C26" i="8"/>
  <c r="E24" i="8"/>
  <c r="A24" i="8"/>
  <c r="C24" i="8"/>
  <c r="C23" i="8"/>
  <c r="E20" i="8"/>
  <c r="C20" i="8"/>
  <c r="E19" i="8"/>
  <c r="C19" i="8"/>
  <c r="E17" i="8"/>
  <c r="C15" i="8"/>
  <c r="E14" i="8"/>
  <c r="C14" i="8"/>
  <c r="E13" i="8"/>
  <c r="C13" i="8"/>
  <c r="K22" i="11"/>
  <c r="K23" i="11"/>
  <c r="K27" i="11"/>
  <c r="K33" i="11"/>
  <c r="K38" i="11"/>
  <c r="K42" i="11"/>
  <c r="K55" i="11"/>
  <c r="K59" i="11"/>
  <c r="K60" i="11"/>
  <c r="K61" i="11"/>
  <c r="K62" i="11"/>
  <c r="K67" i="11"/>
  <c r="K72" i="11"/>
  <c r="K73" i="11"/>
  <c r="K74" i="11"/>
  <c r="J42" i="6" l="1"/>
  <c r="K18" i="11" l="1"/>
  <c r="F16" i="8" l="1"/>
  <c r="F18" i="8"/>
  <c r="F22" i="8"/>
  <c r="C17" i="8"/>
  <c r="C12" i="8" s="1"/>
  <c r="E15" i="8"/>
  <c r="F13" i="8" l="1"/>
  <c r="F19" i="8"/>
  <c r="F20" i="8"/>
  <c r="F24" i="8"/>
  <c r="F15" i="8"/>
  <c r="F26" i="8"/>
  <c r="F17" i="8"/>
  <c r="F27" i="8"/>
  <c r="F14" i="8"/>
  <c r="H18" i="11" l="1"/>
  <c r="H22" i="11"/>
  <c r="H16" i="11" l="1"/>
  <c r="H15" i="11" s="1"/>
  <c r="H14" i="11" s="1"/>
  <c r="J25" i="5"/>
  <c r="J43" i="5"/>
  <c r="J35" i="5"/>
  <c r="J37" i="5"/>
  <c r="J38" i="5"/>
  <c r="J39" i="5"/>
  <c r="J47" i="5"/>
  <c r="J22" i="11"/>
  <c r="J18" i="11"/>
  <c r="J65" i="11"/>
  <c r="J64" i="11" s="1"/>
  <c r="J63" i="11" s="1"/>
  <c r="J73" i="11"/>
  <c r="I72" i="6" s="1"/>
  <c r="H73" i="11"/>
  <c r="G72" i="6" s="1"/>
  <c r="H74" i="11"/>
  <c r="G73" i="6" s="1"/>
  <c r="H72" i="11"/>
  <c r="G71" i="6" s="1"/>
  <c r="H67" i="11"/>
  <c r="G66" i="6" s="1"/>
  <c r="J58" i="11"/>
  <c r="J57" i="11" s="1"/>
  <c r="J56" i="11" s="1"/>
  <c r="H60" i="11"/>
  <c r="G59" i="6" s="1"/>
  <c r="J59" i="6" s="1"/>
  <c r="H61" i="11"/>
  <c r="G60" i="6" s="1"/>
  <c r="J60" i="6" s="1"/>
  <c r="H62" i="11"/>
  <c r="G61" i="6" s="1"/>
  <c r="J61" i="6" s="1"/>
  <c r="H59" i="11"/>
  <c r="G58" i="6" s="1"/>
  <c r="J55" i="11"/>
  <c r="I54" i="6" s="1"/>
  <c r="H55" i="11"/>
  <c r="G54" i="6" s="1"/>
  <c r="G53" i="6" s="1"/>
  <c r="G52" i="6" s="1"/>
  <c r="G51" i="6" s="1"/>
  <c r="H51" i="11"/>
  <c r="G50" i="6" s="1"/>
  <c r="J41" i="11"/>
  <c r="J40" i="11" s="1"/>
  <c r="J39" i="11" s="1"/>
  <c r="H42" i="11"/>
  <c r="G41" i="6" s="1"/>
  <c r="J38" i="11"/>
  <c r="I37" i="6" s="1"/>
  <c r="H38" i="11"/>
  <c r="G37" i="6" s="1"/>
  <c r="G36" i="6" s="1"/>
  <c r="G35" i="6" s="1"/>
  <c r="G34" i="6" s="1"/>
  <c r="J32" i="11"/>
  <c r="J31" i="11" s="1"/>
  <c r="J30" i="11" s="1"/>
  <c r="J29" i="11" s="1"/>
  <c r="H33" i="11"/>
  <c r="G32" i="6" s="1"/>
  <c r="J27" i="11"/>
  <c r="H27" i="11"/>
  <c r="H23" i="11"/>
  <c r="G22" i="6" s="1"/>
  <c r="G40" i="6" l="1"/>
  <c r="J41" i="6"/>
  <c r="H46" i="5"/>
  <c r="K46" i="5" s="1"/>
  <c r="J73" i="6"/>
  <c r="G20" i="6"/>
  <c r="J22" i="6"/>
  <c r="G57" i="6"/>
  <c r="J58" i="6"/>
  <c r="G49" i="6"/>
  <c r="J50" i="6"/>
  <c r="G64" i="6"/>
  <c r="J66" i="6"/>
  <c r="I70" i="6"/>
  <c r="J72" i="6"/>
  <c r="G31" i="6"/>
  <c r="J32" i="6"/>
  <c r="I53" i="6"/>
  <c r="J54" i="6"/>
  <c r="I36" i="6"/>
  <c r="J37" i="6"/>
  <c r="J71" i="6"/>
  <c r="G70" i="6"/>
  <c r="G69" i="6" s="1"/>
  <c r="G68" i="6" s="1"/>
  <c r="G67" i="6" s="1"/>
  <c r="J21" i="11"/>
  <c r="J20" i="11" s="1"/>
  <c r="J19" i="11" s="1"/>
  <c r="D13" i="8"/>
  <c r="D19" i="8"/>
  <c r="H65" i="11"/>
  <c r="H64" i="11" s="1"/>
  <c r="H63" i="11" s="1"/>
  <c r="D20" i="8"/>
  <c r="H21" i="11"/>
  <c r="H20" i="11" s="1"/>
  <c r="H19" i="11" s="1"/>
  <c r="H37" i="11"/>
  <c r="H36" i="11" s="1"/>
  <c r="H35" i="11" s="1"/>
  <c r="D23" i="8"/>
  <c r="D17" i="8"/>
  <c r="D27" i="8"/>
  <c r="H41" i="11"/>
  <c r="H40" i="11" s="1"/>
  <c r="H39" i="11" s="1"/>
  <c r="D14" i="8"/>
  <c r="D26" i="8"/>
  <c r="H26" i="11"/>
  <c r="H25" i="11" s="1"/>
  <c r="H24" i="11" s="1"/>
  <c r="J26" i="11"/>
  <c r="J25" i="11" s="1"/>
  <c r="J24" i="11" s="1"/>
  <c r="J37" i="11"/>
  <c r="J36" i="11" s="1"/>
  <c r="J35" i="11" s="1"/>
  <c r="J34" i="11" s="1"/>
  <c r="D15" i="8"/>
  <c r="D24" i="8"/>
  <c r="J54" i="11"/>
  <c r="J53" i="11" s="1"/>
  <c r="J52" i="11" s="1"/>
  <c r="J71" i="11"/>
  <c r="J70" i="11" s="1"/>
  <c r="J69" i="11" s="1"/>
  <c r="H50" i="11"/>
  <c r="H49" i="11" s="1"/>
  <c r="H48" i="11" s="1"/>
  <c r="H71" i="11"/>
  <c r="H70" i="11" s="1"/>
  <c r="H69" i="11" s="1"/>
  <c r="H29" i="5"/>
  <c r="H32" i="11"/>
  <c r="H31" i="11" s="1"/>
  <c r="H30" i="11" s="1"/>
  <c r="H29" i="11" s="1"/>
  <c r="H54" i="11"/>
  <c r="H53" i="11" s="1"/>
  <c r="H52" i="11" s="1"/>
  <c r="H58" i="11"/>
  <c r="H57" i="11" s="1"/>
  <c r="H56" i="11" s="1"/>
  <c r="J30" i="5"/>
  <c r="J45" i="5"/>
  <c r="J44" i="5" s="1"/>
  <c r="J36" i="5"/>
  <c r="J34" i="5" s="1"/>
  <c r="J29" i="5"/>
  <c r="I35" i="6" l="1"/>
  <c r="J36" i="6"/>
  <c r="G63" i="6"/>
  <c r="J64" i="6"/>
  <c r="I52" i="6"/>
  <c r="J53" i="6"/>
  <c r="G56" i="6"/>
  <c r="J57" i="6"/>
  <c r="I69" i="6"/>
  <c r="J70" i="6"/>
  <c r="G48" i="6"/>
  <c r="J49" i="6"/>
  <c r="G30" i="6"/>
  <c r="J31" i="6"/>
  <c r="G19" i="6"/>
  <c r="J20" i="6"/>
  <c r="G39" i="6"/>
  <c r="J40" i="6"/>
  <c r="H38" i="5"/>
  <c r="H45" i="5"/>
  <c r="H39" i="5"/>
  <c r="H37" i="5"/>
  <c r="H68" i="11"/>
  <c r="H34" i="11"/>
  <c r="H13" i="11"/>
  <c r="H35" i="5"/>
  <c r="J68" i="11"/>
  <c r="H47" i="11"/>
  <c r="H25" i="5"/>
  <c r="H31" i="5"/>
  <c r="H32" i="5"/>
  <c r="H30" i="5"/>
  <c r="H36" i="5"/>
  <c r="H41" i="5"/>
  <c r="H47" i="5"/>
  <c r="H43" i="5"/>
  <c r="H24" i="5"/>
  <c r="J31" i="5"/>
  <c r="J32" i="5"/>
  <c r="J24" i="5"/>
  <c r="J23" i="5" s="1"/>
  <c r="J19" i="5" s="1"/>
  <c r="B24" i="8"/>
  <c r="B27" i="8"/>
  <c r="B26" i="8"/>
  <c r="B23" i="8"/>
  <c r="B20" i="8"/>
  <c r="B19" i="8"/>
  <c r="B17" i="8"/>
  <c r="B15" i="8"/>
  <c r="B14" i="8"/>
  <c r="B13" i="8"/>
  <c r="K31" i="5" l="1"/>
  <c r="H27" i="5"/>
  <c r="H26" i="5" s="1"/>
  <c r="G47" i="6"/>
  <c r="J48" i="6"/>
  <c r="H34" i="5"/>
  <c r="G55" i="6"/>
  <c r="J55" i="6" s="1"/>
  <c r="J56" i="6"/>
  <c r="G62" i="6"/>
  <c r="J62" i="6" s="1"/>
  <c r="J63" i="6"/>
  <c r="H23" i="5"/>
  <c r="H19" i="5" s="1"/>
  <c r="G38" i="6"/>
  <c r="J39" i="6"/>
  <c r="G29" i="6"/>
  <c r="J30" i="6"/>
  <c r="I68" i="6"/>
  <c r="J69" i="6"/>
  <c r="G18" i="6"/>
  <c r="J19" i="6"/>
  <c r="J27" i="5"/>
  <c r="H44" i="5"/>
  <c r="K44" i="5" s="1"/>
  <c r="I51" i="6"/>
  <c r="J52" i="6"/>
  <c r="I34" i="6"/>
  <c r="J35" i="6"/>
  <c r="H12" i="11"/>
  <c r="H11" i="11" s="1"/>
  <c r="J33" i="5"/>
  <c r="H33" i="5" l="1"/>
  <c r="H18" i="5" s="1"/>
  <c r="K27" i="5"/>
  <c r="J26" i="5"/>
  <c r="J18" i="5" s="1"/>
  <c r="G12" i="6"/>
  <c r="J18" i="6"/>
  <c r="J51" i="6"/>
  <c r="I46" i="6"/>
  <c r="G28" i="6"/>
  <c r="J28" i="6" s="1"/>
  <c r="J29" i="6"/>
  <c r="K34" i="5"/>
  <c r="I33" i="6"/>
  <c r="J34" i="6"/>
  <c r="J68" i="6"/>
  <c r="I67" i="6"/>
  <c r="J67" i="6" s="1"/>
  <c r="J38" i="6"/>
  <c r="G33" i="6"/>
  <c r="J47" i="6"/>
  <c r="G46" i="6"/>
  <c r="I45" i="5"/>
  <c r="I47" i="5"/>
  <c r="I35" i="5"/>
  <c r="I37" i="5"/>
  <c r="I38" i="5"/>
  <c r="I39" i="5"/>
  <c r="I30" i="5"/>
  <c r="I36" i="5"/>
  <c r="I32" i="5"/>
  <c r="I29" i="5"/>
  <c r="I25" i="5"/>
  <c r="I24" i="5"/>
  <c r="G45" i="5"/>
  <c r="G47" i="5"/>
  <c r="G39" i="5"/>
  <c r="G38" i="5"/>
  <c r="G37" i="5"/>
  <c r="G35" i="5"/>
  <c r="G30" i="5"/>
  <c r="G24" i="5"/>
  <c r="J16" i="11"/>
  <c r="J15" i="11" s="1"/>
  <c r="J14" i="11" s="1"/>
  <c r="J13" i="11" s="1"/>
  <c r="I21" i="11"/>
  <c r="I32" i="11"/>
  <c r="I37" i="11"/>
  <c r="I41" i="11"/>
  <c r="I58" i="11"/>
  <c r="I71" i="11"/>
  <c r="G71" i="11"/>
  <c r="G70" i="11" s="1"/>
  <c r="G69" i="11" s="1"/>
  <c r="G68" i="11" s="1"/>
  <c r="G49" i="11"/>
  <c r="G48" i="11" s="1"/>
  <c r="G53" i="11"/>
  <c r="G52" i="11" s="1"/>
  <c r="G58" i="11"/>
  <c r="G57" i="11" s="1"/>
  <c r="G56" i="11" s="1"/>
  <c r="G64" i="11"/>
  <c r="G63" i="11" s="1"/>
  <c r="G37" i="11"/>
  <c r="G36" i="11" s="1"/>
  <c r="G35" i="11" s="1"/>
  <c r="G41" i="11"/>
  <c r="G40" i="11" s="1"/>
  <c r="G39" i="11" s="1"/>
  <c r="G32" i="11"/>
  <c r="G31" i="11" s="1"/>
  <c r="G25" i="11"/>
  <c r="G24" i="11" s="1"/>
  <c r="G21" i="11"/>
  <c r="G20" i="11" s="1"/>
  <c r="G19" i="11" s="1"/>
  <c r="G15" i="11"/>
  <c r="G14" i="11" s="1"/>
  <c r="K26" i="5" l="1"/>
  <c r="J46" i="6"/>
  <c r="K18" i="5"/>
  <c r="J33" i="6"/>
  <c r="I11" i="6"/>
  <c r="G13" i="11"/>
  <c r="G11" i="6"/>
  <c r="J12" i="6"/>
  <c r="K33" i="5"/>
  <c r="G34" i="11"/>
  <c r="K41" i="11"/>
  <c r="K51" i="11"/>
  <c r="E23" i="8"/>
  <c r="E12" i="8" s="1"/>
  <c r="F12" i="8" s="1"/>
  <c r="K71" i="11"/>
  <c r="K21" i="11"/>
  <c r="K58" i="11"/>
  <c r="K32" i="11"/>
  <c r="K65" i="11"/>
  <c r="K37" i="11"/>
  <c r="K54" i="11"/>
  <c r="K26" i="11"/>
  <c r="J50" i="11"/>
  <c r="J49" i="11" s="1"/>
  <c r="J48" i="11" s="1"/>
  <c r="J47" i="11" s="1"/>
  <c r="J12" i="11" s="1"/>
  <c r="J11" i="11" s="1"/>
  <c r="K24" i="5"/>
  <c r="I31" i="5"/>
  <c r="I27" i="5" s="1"/>
  <c r="G43" i="5"/>
  <c r="K39" i="5"/>
  <c r="K38" i="5"/>
  <c r="K47" i="5"/>
  <c r="K37" i="5"/>
  <c r="K30" i="5"/>
  <c r="K35" i="5"/>
  <c r="K45" i="5"/>
  <c r="I36" i="11"/>
  <c r="I57" i="11"/>
  <c r="K57" i="11" s="1"/>
  <c r="G31" i="5"/>
  <c r="I53" i="11"/>
  <c r="K53" i="11" s="1"/>
  <c r="I25" i="11"/>
  <c r="K25" i="11" s="1"/>
  <c r="G29" i="5"/>
  <c r="K29" i="5" s="1"/>
  <c r="I64" i="11"/>
  <c r="K64" i="11" s="1"/>
  <c r="I20" i="11"/>
  <c r="K20" i="11" s="1"/>
  <c r="G36" i="5"/>
  <c r="K36" i="5" s="1"/>
  <c r="I31" i="11"/>
  <c r="K31" i="11" s="1"/>
  <c r="G21" i="5"/>
  <c r="G20" i="5" s="1"/>
  <c r="G41" i="5"/>
  <c r="I44" i="5"/>
  <c r="I70" i="11"/>
  <c r="K70" i="11" s="1"/>
  <c r="I40" i="11"/>
  <c r="K40" i="11" s="1"/>
  <c r="G25" i="5"/>
  <c r="K25" i="5" s="1"/>
  <c r="G32" i="5"/>
  <c r="K32" i="5" s="1"/>
  <c r="G44" i="5"/>
  <c r="G47" i="11"/>
  <c r="G30" i="11"/>
  <c r="G29" i="11" s="1"/>
  <c r="J11" i="6" l="1"/>
  <c r="G12" i="11"/>
  <c r="G11" i="11" s="1"/>
  <c r="C28" i="7" s="1"/>
  <c r="K36" i="11"/>
  <c r="I35" i="11"/>
  <c r="I15" i="11"/>
  <c r="K15" i="11" s="1"/>
  <c r="K16" i="11"/>
  <c r="I49" i="11"/>
  <c r="K49" i="11" s="1"/>
  <c r="K50" i="11"/>
  <c r="F23" i="8"/>
  <c r="I43" i="5"/>
  <c r="K43" i="5" s="1"/>
  <c r="I26" i="5"/>
  <c r="G34" i="5"/>
  <c r="I21" i="5"/>
  <c r="I63" i="11"/>
  <c r="K63" i="11" s="1"/>
  <c r="I39" i="11"/>
  <c r="K39" i="11" s="1"/>
  <c r="I30" i="11"/>
  <c r="K30" i="11" s="1"/>
  <c r="I24" i="11"/>
  <c r="I19" i="11"/>
  <c r="K19" i="11" s="1"/>
  <c r="G27" i="5"/>
  <c r="G26" i="5" s="1"/>
  <c r="I56" i="11"/>
  <c r="K56" i="11" s="1"/>
  <c r="I69" i="11"/>
  <c r="I52" i="11"/>
  <c r="K52" i="11" s="1"/>
  <c r="I34" i="11" l="1"/>
  <c r="K34" i="11" s="1"/>
  <c r="K35" i="11"/>
  <c r="K24" i="11"/>
  <c r="K69" i="11"/>
  <c r="I68" i="11"/>
  <c r="K68" i="11" s="1"/>
  <c r="I48" i="11"/>
  <c r="K48" i="11" s="1"/>
  <c r="I14" i="11"/>
  <c r="I13" i="11" s="1"/>
  <c r="I20" i="5"/>
  <c r="K20" i="5" s="1"/>
  <c r="K21" i="5"/>
  <c r="G33" i="5"/>
  <c r="I29" i="11"/>
  <c r="K29" i="11" s="1"/>
  <c r="K14" i="11" l="1"/>
  <c r="K13" i="11"/>
  <c r="I47" i="11"/>
  <c r="K47" i="11" l="1"/>
  <c r="I12" i="11"/>
  <c r="I11" i="11" s="1"/>
  <c r="D12" i="8"/>
  <c r="B12" i="8"/>
  <c r="K11" i="11" l="1"/>
  <c r="D28" i="7"/>
  <c r="K12" i="11"/>
  <c r="D91" i="8"/>
  <c r="B90" i="8"/>
  <c r="B82" i="8"/>
  <c r="D83" i="8" s="1"/>
  <c r="F83" i="8" s="1"/>
  <c r="B81" i="8"/>
  <c r="D82" i="8" s="1"/>
  <c r="F82" i="8" s="1"/>
  <c r="B80" i="8"/>
  <c r="D81" i="8" s="1"/>
  <c r="F81" i="8" s="1"/>
  <c r="B79" i="8"/>
  <c r="D80" i="8" s="1"/>
  <c r="F80" i="8" s="1"/>
  <c r="E28" i="7"/>
  <c r="D27" i="7"/>
  <c r="D26" i="7" s="1"/>
  <c r="D25" i="7" s="1"/>
  <c r="C27" i="7"/>
  <c r="C26" i="7" s="1"/>
  <c r="E24" i="7"/>
  <c r="D23" i="7"/>
  <c r="E19" i="7"/>
  <c r="D18" i="7"/>
  <c r="D16" i="7" s="1"/>
  <c r="C18" i="7"/>
  <c r="I41" i="5" l="1"/>
  <c r="K41" i="5" s="1"/>
  <c r="E18" i="7"/>
  <c r="E27" i="7"/>
  <c r="E23" i="7"/>
  <c r="C16" i="7"/>
  <c r="E16" i="7" s="1"/>
  <c r="C17" i="7"/>
  <c r="D17" i="7"/>
  <c r="E26" i="7"/>
  <c r="C25" i="7"/>
  <c r="E25" i="7" s="1"/>
  <c r="D22" i="7"/>
  <c r="I34" i="5" l="1"/>
  <c r="C20" i="7"/>
  <c r="C15" i="7" s="1"/>
  <c r="E17" i="7"/>
  <c r="E22" i="7"/>
  <c r="D21" i="7"/>
  <c r="I33" i="5" l="1"/>
  <c r="E21" i="7"/>
  <c r="D20" i="7"/>
  <c r="E20" i="7" l="1"/>
  <c r="D15" i="7"/>
  <c r="E15" i="7" s="1"/>
  <c r="I23" i="5" l="1"/>
  <c r="G23" i="5"/>
  <c r="G19" i="5" s="1"/>
  <c r="G18" i="5" s="1"/>
  <c r="I19" i="5" l="1"/>
  <c r="K23" i="5"/>
  <c r="I18" i="5" l="1"/>
  <c r="K19" i="5"/>
</calcChain>
</file>

<file path=xl/sharedStrings.xml><?xml version="1.0" encoding="utf-8"?>
<sst xmlns="http://schemas.openxmlformats.org/spreadsheetml/2006/main" count="865" uniqueCount="283">
  <si>
    <t>Наименование</t>
  </si>
  <si>
    <t>Общегосударственные вопросы</t>
  </si>
  <si>
    <t>01</t>
  </si>
  <si>
    <t>02</t>
  </si>
  <si>
    <t>04</t>
  </si>
  <si>
    <t>03</t>
  </si>
  <si>
    <t>Национальная экономика</t>
  </si>
  <si>
    <t>05</t>
  </si>
  <si>
    <t>Жилищно-коммунальное хозяйство</t>
  </si>
  <si>
    <t>Жилищное хозяйство</t>
  </si>
  <si>
    <t>РЗ</t>
  </si>
  <si>
    <t>ПР</t>
  </si>
  <si>
    <t>ВР</t>
  </si>
  <si>
    <t>Функционирование высшего должностного лица субъекта Российской Федерации и муниципального образования</t>
  </si>
  <si>
    <t>500</t>
  </si>
  <si>
    <t xml:space="preserve">Коммунальное хозяйство </t>
  </si>
  <si>
    <t>Иные межбюджетные  трансферты</t>
  </si>
  <si>
    <t>ВСЕГО</t>
  </si>
  <si>
    <t>Другие общегосударственные вопросы</t>
  </si>
  <si>
    <t>13</t>
  </si>
  <si>
    <t>Благоустройство</t>
  </si>
  <si>
    <t xml:space="preserve">05 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</si>
  <si>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</si>
  <si>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</si>
  <si>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</si>
  <si>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Дорожное хозяйство (дорожные фонды)</t>
  </si>
  <si>
    <t>09</t>
  </si>
  <si>
    <t>08</t>
  </si>
  <si>
    <t>11</t>
  </si>
  <si>
    <t>Физическая культура и спорт</t>
  </si>
  <si>
    <t>100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</si>
  <si>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</si>
  <si>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</si>
  <si>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Исполнение обязательств муниципального образования исполнительно-распорядительными  органами муниципального образования</t>
  </si>
  <si>
    <t>300</t>
  </si>
  <si>
    <t>Транспорт</t>
  </si>
  <si>
    <t>800</t>
  </si>
  <si>
    <t>Предоставление межбюджетных трансфертов на исполнение обязательств муниципального образования по соглашениям о передаче части своих полномочий по решению вопросов местного значения из бюджета поселения в бюджет муниципального района</t>
  </si>
  <si>
    <t>ЦСР</t>
  </si>
  <si>
    <t>Глав-ный рас-поря-дитель средств</t>
  </si>
  <si>
    <t>Исполнение</t>
  </si>
  <si>
    <t>Расходы на обеспечение деятельности Главы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</si>
  <si>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80 1 00 00040</t>
  </si>
  <si>
    <t>80 2 00 00110</t>
  </si>
  <si>
    <t>Уличное освещение (Межбюджетные  трансферты)</t>
  </si>
  <si>
    <t>98 2 00 80210</t>
  </si>
  <si>
    <t>Озеленение (Межбюджетные  трансферты)</t>
  </si>
  <si>
    <t>98 2 00 80230</t>
  </si>
  <si>
    <t>98 2 00 80250</t>
  </si>
  <si>
    <t>Прочие мероприятия по благоустройству городских округов и поселений (Межбюджетные  трансферты)</t>
  </si>
  <si>
    <t>Содержание автомобильных дорог и инженерных сооружений на них в границах городских округов и поселений (Межбюджетные  трансферты)</t>
  </si>
  <si>
    <t>Предоставление межбюджетных трансфертов</t>
  </si>
  <si>
    <t>Другие вопросы в области жилищно-коммунального хозяйства</t>
  </si>
  <si>
    <t>Физическая культура</t>
  </si>
  <si>
    <t>98</t>
  </si>
  <si>
    <t>98 П 00 М9927</t>
  </si>
  <si>
    <t>98 П 00 10110</t>
  </si>
  <si>
    <t>98 2</t>
  </si>
  <si>
    <t>98 2 00 81040</t>
  </si>
  <si>
    <t>Администрация муниципального образования городское поселение Билибино</t>
  </si>
  <si>
    <t>Поступления  доходов по классификации доходов бюджета</t>
  </si>
  <si>
    <t>Код бюджетной классификации Российской Федерации</t>
  </si>
  <si>
    <t>Наименование доходов</t>
  </si>
  <si>
    <t>6</t>
  </si>
  <si>
    <t>Непрограммное направление расходов по обеспечению функционирования органов местного самоуправления</t>
  </si>
  <si>
    <t>Обеспечение функционирования Главы муниципального образования</t>
  </si>
  <si>
    <t xml:space="preserve">80 1 </t>
  </si>
  <si>
    <t>Обеспечение функционирования исполнительно - распорядительных органов местного самоуправления</t>
  </si>
  <si>
    <t xml:space="preserve">80 2 </t>
  </si>
  <si>
    <t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t>
  </si>
  <si>
    <t>Расходы на содержание Центрального аппарата органов местного самоуправления (муниципальных  органов) (Иные бюджетные ассигнования)</t>
  </si>
  <si>
    <t>Непрограммное направление расходов , связанное с обязательствами муниципального образования</t>
  </si>
  <si>
    <t>82</t>
  </si>
  <si>
    <t xml:space="preserve">82 2 </t>
  </si>
  <si>
    <t>82 2 00 80350</t>
  </si>
  <si>
    <t>Расходы на осуществление мер по противодействию терроризму и экстремизму (расходы на видеонаблюдение) (Закупка товаров, работ и услуг для обеспечения государственных (муниципальных) нужд)</t>
  </si>
  <si>
    <t>82 2 00 80330</t>
  </si>
  <si>
    <t>Расходы на мероприятия в области коммунального хозяйства (субсидии Муниципальному предприятию городского поселения Билибино «СЕВЕРЯНКА» на компенсацию недополученных доходов, связанных с предоставлением гостиничных услуг жителям национальных сел Билибинского муниципального района) (Иные бюджетные ассигнования)</t>
  </si>
  <si>
    <t>82 2 00 80340</t>
  </si>
  <si>
    <t>Расходы на Почетные Грамоты (Социальное обеспечение и иные выплаты населению)</t>
  </si>
  <si>
    <t>82 2 00 81030</t>
  </si>
  <si>
    <t xml:space="preserve">98 </t>
  </si>
  <si>
    <t xml:space="preserve">98 2 </t>
  </si>
  <si>
    <t>98 2 00 80220</t>
  </si>
  <si>
    <t>Организация и содержание мест захоронения (Межбюджетные  трансферты)</t>
  </si>
  <si>
    <t>98 2 00 80240</t>
  </si>
  <si>
    <t>Субсидии предприятиям на поддержку жилищно-коммунального хозяйства, торговли и пищевой промышленности (Межбюджетные  трансферты)</t>
  </si>
  <si>
    <t>Капитальный ремонт муниципального жилого фонда (Межбюджетные  трансферты)</t>
  </si>
  <si>
    <t>98 2 00 82010</t>
  </si>
  <si>
    <t>Обеспечение деятельности муниципальных  органов и подведомственных учреждений за счет межбюджетных трансфертов из бюджета поселения</t>
  </si>
  <si>
    <t xml:space="preserve">98 П </t>
  </si>
  <si>
    <t>Компенсация расходов на оплату стоимости проезда и провоза багажа в соответствии с муниципальными правовыми актами муниципальных образований (Межбюджетные  трансферты)</t>
  </si>
  <si>
    <t>80</t>
  </si>
  <si>
    <t>80 1</t>
  </si>
  <si>
    <t>80 2</t>
  </si>
  <si>
    <t>Расходы на содержание Центрального аппарата органов местного самоуправления (муниципальных  органов)  (Иные бюджетные ассигнования)</t>
  </si>
  <si>
    <t>82 2</t>
  </si>
  <si>
    <t>Капитальный ремонт муниципального жилого фонда  (Межбюджетные  трансферты)</t>
  </si>
  <si>
    <t>Субсидии предприятиям на поддержку жилищно-коммунального хозяйства, торговли и пищевой промышленности  (Межбюджетные  трансферты)</t>
  </si>
  <si>
    <t>Финансовое обеспечение выполнения муниципального задания спортивно - плавательными учреждениями (Межбюджетные  трансферты)</t>
  </si>
  <si>
    <t>Источники  внутреннего финансирования</t>
  </si>
  <si>
    <t>(включая перечень статей и видов источников финансирования дефицита бюджетов)</t>
  </si>
  <si>
    <t>000 01 00 00 00 00 0000 000</t>
  </si>
  <si>
    <t>ИСТОЧНИКИ ВНУТРЕННЕГО ФИНАНСИРОВАНИЯ ДЕФИЦИТОВ БЮДЖЕТОВ</t>
  </si>
  <si>
    <t>000 01 03 00 00 00 0000 000</t>
  </si>
  <si>
    <t>Бюджетные кредиты от других бюджетов бюджетной системы Российской Федерации</t>
  </si>
  <si>
    <t>000 01 03 01 00 00 0000 000</t>
  </si>
  <si>
    <t>Бюджетные кредиты от других бюджетов бюджетной системы Российской Федерации в валюте Российской Федерации</t>
  </si>
  <si>
    <t>000 01 03 01 00 00 0000 700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</si>
  <si>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</si>
  <si>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01 03 01 00 13 0000 710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</si>
  <si>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</si>
  <si>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</si>
  <si>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</si>
  <si>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</si>
  <si>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</si>
  <si>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</si>
  <si>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</si>
  <si>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</si>
  <si>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</si>
  <si>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000 01 05 02 01 13 0000 510</t>
  </si>
  <si>
    <t>Увеличение прочих остатков денежных средств бюджетов городских поселений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</si>
  <si>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</si>
  <si>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</si>
  <si>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</si>
  <si>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</si>
  <si>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</si>
  <si>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</si>
  <si>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000 01 05 02 01 13 0000 610</t>
  </si>
  <si>
    <t>Уменьшение прочих остатков денежных средств бюджетов городских поселений</t>
  </si>
  <si>
    <t>к решению Совета депутатов</t>
  </si>
  <si>
    <t>муниципального образования</t>
  </si>
  <si>
    <t>городское поселение Билибино</t>
  </si>
  <si>
    <t>Распределение иных межбюджетных трансфертов, передаваемых в бюджет муниципального района</t>
  </si>
  <si>
    <t>2</t>
  </si>
  <si>
    <t>3</t>
  </si>
  <si>
    <t>4</t>
  </si>
  <si>
    <t>Межбюджетные трансферты</t>
  </si>
  <si>
    <t>Межбюджетные трансферты бюджетам муниципальных районов из бюджетов поселений  на осуществление части полномочий по решению вопросов местного значения в соответствии с заключенными соглашениями</t>
  </si>
  <si>
    <t>переданные</t>
  </si>
  <si>
    <t>Приложение 6</t>
  </si>
  <si>
    <t xml:space="preserve">80 </t>
  </si>
  <si>
    <t>98  П 00 10110</t>
  </si>
  <si>
    <t>98  П 00 10120</t>
  </si>
  <si>
    <t>Факт за 2019 год</t>
  </si>
  <si>
    <t>План на 2019 год</t>
  </si>
  <si>
    <t>Приложение 3</t>
  </si>
  <si>
    <t>Приложение 2</t>
  </si>
  <si>
    <t>Приложение 4</t>
  </si>
  <si>
    <t>План</t>
  </si>
  <si>
    <t>Факт</t>
  </si>
  <si>
    <t>7</t>
  </si>
  <si>
    <t>(тыс.руб.)</t>
  </si>
  <si>
    <t>Приложение 5</t>
  </si>
  <si>
    <t>Непрограммное направление расходов, связанное с обязательствами муниципального образования</t>
  </si>
  <si>
    <t>Компенсация расходов, связанных с переездом в соответствии с муниципальными правовыми актами муниципальных образований (Межбюджетные  трансферты)</t>
  </si>
  <si>
    <t>Расходы на автомобильный транспорт (субсидия на регулярные перевозки пассажиров, осуществляемые на территории города Билибино автобусным транспортом общего пользования Муниципальному автотранспортному предприятию Билибинского муниципального района) (Иные бюджетные ассигнования)</t>
  </si>
  <si>
    <t>(тыс.руб)</t>
  </si>
  <si>
    <t>1</t>
  </si>
  <si>
    <t>5</t>
  </si>
  <si>
    <t>х</t>
  </si>
  <si>
    <t xml:space="preserve">в том числе: </t>
  </si>
  <si>
    <t xml:space="preserve"> 000 1000000000 0000 000</t>
  </si>
  <si>
    <t xml:space="preserve">  НАЛОГОВЫЕ И НЕНАЛОГОВЫЕ ДОХОДЫ</t>
  </si>
  <si>
    <t xml:space="preserve"> 000 1010000000 0000 000</t>
  </si>
  <si>
    <t xml:space="preserve">  НАЛОГИ НА ПРИБЫЛЬ, ДОХОДЫ</t>
  </si>
  <si>
    <t xml:space="preserve"> 000 1010200001 0000 110</t>
  </si>
  <si>
    <t xml:space="preserve">  Налог на доходы физических лиц</t>
  </si>
  <si>
    <t xml:space="preserve"> 000 1010201001 0000 110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</si>
  <si>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</si>
  <si>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</si>
  <si>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</si>
  <si>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000 1010203001 0000 110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</si>
  <si>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</si>
  <si>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000 1060000000 0000 000</t>
  </si>
  <si>
    <t xml:space="preserve">  НАЛОГИ НА ИМУЩЕСТВО</t>
  </si>
  <si>
    <t xml:space="preserve"> 000 1060100000 0000 110</t>
  </si>
  <si>
    <t xml:space="preserve">  Налог на имущество физических лиц</t>
  </si>
  <si>
    <t xml:space="preserve"> 000 1060103013 0000 110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</si>
  <si>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</si>
  <si>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 xml:space="preserve"> 000 1060600000 0000 110</t>
  </si>
  <si>
    <t xml:space="preserve">  Земельный налог</t>
  </si>
  <si>
    <t xml:space="preserve"> 000 1060603000 0000 110</t>
  </si>
  <si>
    <t xml:space="preserve">  Земельный налог с организаций</t>
  </si>
  <si>
    <t xml:space="preserve"> 000 1060603313 0000 110</t>
  </si>
  <si>
    <t xml:space="preserve">  Земельный налог с организаций, обладающих земельным участком, расположенным в границах городских поселений</t>
  </si>
  <si>
    <t xml:space="preserve"> 000 1060604000 0000 110</t>
  </si>
  <si>
    <t xml:space="preserve">  Земельный налог с физических лиц</t>
  </si>
  <si>
    <t xml:space="preserve"> 000 1060604313 0000 110</t>
  </si>
  <si>
    <t xml:space="preserve">  Земельный налог с физических лиц, обладающих земельным участком, расположенным в границах городских поселений</t>
  </si>
  <si>
    <t xml:space="preserve"> 000 1110000000 0000 000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</si>
  <si>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</si>
  <si>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000 1110500000 0000 120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</si>
  <si>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</si>
  <si>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</si>
  <si>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</si>
  <si>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000 1110501313 0000 120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</si>
  <si>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</si>
  <si>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000 1110900000 0000 120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</si>
  <si>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</si>
  <si>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000 1110904000 0000 120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</si>
  <si>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</si>
  <si>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000 1110904513 0000 120</t>
  </si>
  <si>
    <t xml:space="preserve">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</si>
  <si>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000 1140000000 0000 000</t>
  </si>
  <si>
    <t xml:space="preserve">  ДОХОДЫ ОТ ПРОДАЖИ МАТЕРИАЛЬНЫХ И НЕМАТЕРИАЛЬНЫХ АКТИВОВ</t>
  </si>
  <si>
    <t xml:space="preserve"> 000 1140600000 0000 430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</si>
  <si>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</si>
  <si>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</si>
  <si>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</si>
  <si>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000 1140601313 0000 430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</si>
  <si>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</si>
  <si>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000 2000000000 0000 000</t>
  </si>
  <si>
    <t xml:space="preserve">  БЕЗВОЗМЕЗДНЫЕ ПОСТУПЛЕНИЯ</t>
  </si>
  <si>
    <t xml:space="preserve"> 000 2020000000 0000 000</t>
  </si>
  <si>
    <t xml:space="preserve">  БЕЗВОЗМЕЗДНЫЕ ПОСТУПЛЕНИЯ ОТ ДРУГИХ БЮДЖЕТОВ БЮДЖЕТНОЙ СИСТЕМЫ РОССИЙСКОЙ ФЕДЕРАЦИИ</t>
  </si>
  <si>
    <t xml:space="preserve"> 000 2021000000 0000 150</t>
  </si>
  <si>
    <t xml:space="preserve">  Дотации бюджетам бюджетной системы Российской Федерации</t>
  </si>
  <si>
    <t xml:space="preserve"> 000 2021500200 0000 150</t>
  </si>
  <si>
    <t xml:space="preserve">  Дотации бюджетам на поддержку мер по обеспечению сбалансированности бюджетов</t>
  </si>
  <si>
    <t xml:space="preserve"> 000 2021500213 0000 150</t>
  </si>
  <si>
    <t xml:space="preserve">  Дотации бюджетам городских поселений на поддержку мер по обеспечению сбалансированности бюджетов</t>
  </si>
  <si>
    <t>Расходы на обеспечение первичных мер пожарной безопасности в границах населенных пунктов поселения (Закупка товаров, работ и услуг для государственных (муниципальных) нужд)</t>
  </si>
  <si>
    <t>82 2 00 80320</t>
  </si>
  <si>
    <t>Другие вопросы в области национальной экономики</t>
  </si>
  <si>
    <t>Разработка и актуализация документов территориального планирования муниципального образования (Межбюджетные  трансферты)</t>
  </si>
  <si>
    <t>98 2 00 81050</t>
  </si>
  <si>
    <t>Организация утилизации и переработки бытовых и промышленных отходов (Межбюджетный трансферт)</t>
  </si>
  <si>
    <t>98 2 00 80260</t>
  </si>
  <si>
    <t>12</t>
  </si>
  <si>
    <t xml:space="preserve">городского поселения Билибино за 2021 год </t>
  </si>
  <si>
    <t>план 2021</t>
  </si>
  <si>
    <t>факт 2021</t>
  </si>
  <si>
    <t>Приложение 1</t>
  </si>
  <si>
    <t>Ведомственная структура расходов бюджета городского поселения Билибино на 2021 год</t>
  </si>
  <si>
    <t>Распределение бюджетных ассигнований бюджета на 2021 год по разделам и подразделам, целевым статьям (муниципальным программам и непрограммным направлениям деятельности) и группам видов расходов классификации расходов бюджета</t>
  </si>
  <si>
    <t>Распределение бюджетных ассигнований бюджета на 2021 год по целевым статьям (муниципальным программам и непрограммным направлениям деятельности), группам видов расходов, разделам, подразделам классификации расходов бюджета</t>
  </si>
  <si>
    <t xml:space="preserve">из бюджета городского поселения Билибино на осуществление части полномочий по решению вопросов местного значения на 2021 год </t>
  </si>
  <si>
    <t xml:space="preserve"> 000 1010208001 0000 110</t>
  </si>
  <si>
    <t xml:space="preserve"> 000 1050000000 0000 000</t>
  </si>
  <si>
    <t xml:space="preserve"> 000 1050300001 0000 110</t>
  </si>
  <si>
    <t xml:space="preserve"> 000 1050301001 0000 110</t>
  </si>
  <si>
    <t xml:space="preserve"> 000 1160000000 0000 000</t>
  </si>
  <si>
    <t xml:space="preserve"> 000 1161000000 0000 140</t>
  </si>
  <si>
    <t xml:space="preserve"> 000 1161012000 0000 140</t>
  </si>
  <si>
    <t xml:space="preserve"> 000 1161012301 0000 140</t>
  </si>
  <si>
    <t xml:space="preserve"> 000 1170000000 0000 000</t>
  </si>
  <si>
    <t xml:space="preserve"> 000 1170100000 0000 180</t>
  </si>
  <si>
    <t xml:space="preserve"> 000 1170105013 0000 180</t>
  </si>
  <si>
    <t xml:space="preserve"> 000 2024000000 0000 150</t>
  </si>
  <si>
    <t xml:space="preserve"> 000 2024999900 0000 150</t>
  </si>
  <si>
    <t xml:space="preserve"> 000 2024999913 0000 150</t>
  </si>
  <si>
    <t xml:space="preserve"> 000 2180000000 0000 000</t>
  </si>
  <si>
    <t xml:space="preserve"> 000 2180000000 0000 150</t>
  </si>
  <si>
    <t xml:space="preserve"> 000 2180000013 0000 150</t>
  </si>
  <si>
    <t xml:space="preserve"> 000 2186001013 0000 150</t>
  </si>
  <si>
    <t>Доходы бюджета - всего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</si>
  <si>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</si>
  <si>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 НАЛОГИ НА СОВОКУПНЫЙ ДОХОД</t>
  </si>
  <si>
    <t xml:space="preserve">  Единый сельскохозяйственный налог</t>
  </si>
  <si>
    <t xml:space="preserve">  ШТРАФЫ, САНКЦИИ, ВОЗМЕЩЕНИЕ УЩЕРБА</t>
  </si>
  <si>
    <t xml:space="preserve">  Платежи в целях возмещения причиненного ущерба (убытков)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</si>
  <si>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</si>
  <si>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</si>
  <si>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 ПРОЧИЕ НЕНАЛОГОВЫЕ ДОХОДЫ</t>
  </si>
  <si>
    <t xml:space="preserve">  Невыясненные поступления</t>
  </si>
  <si>
    <t xml:space="preserve">  Невыясненные поступления, зачисляемые в бюджеты городских поселений</t>
  </si>
  <si>
    <t xml:space="preserve">  Иные межбюджетные трансферты</t>
  </si>
  <si>
    <t xml:space="preserve">  Прочие межбюджетные трансферты, передаваемые бюджетам</t>
  </si>
  <si>
    <t xml:space="preserve">  Прочие межбюджетные трансферты, передаваемые бюджетам городских поселений</t>
  </si>
  <si>
    <t xml:space="preserve"> 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</si>
  <si>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 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</si>
  <si>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 Доходы бюджетов городских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</si>
  <si>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 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</si>
  <si>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План на 2021 год</t>
  </si>
  <si>
    <t>Факт за 2021 год</t>
  </si>
  <si>
    <t>дефицита бюджета городского поселения Билибино за 2021 год</t>
  </si>
  <si>
    <t>Иные межбюджетные трансферты бюджетам муниципальных образований Билибинского муниципального района в 2021 году за достижение показателей деятельности</t>
  </si>
  <si>
    <t>80 1 00 4555Г</t>
  </si>
  <si>
    <t>Дефицит (со знаком минус), профицит (со знаком плюс) бюджета городского поселения Билибино (16 091,1 тыс.  рублей)</t>
  </si>
  <si>
    <t xml:space="preserve">от    мая 2022 года № </t>
  </si>
  <si>
    <t xml:space="preserve">от  мая 2022 года № </t>
  </si>
  <si>
    <t>от   мая 2022 года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</si>
</sst>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_р_."/>
    <numFmt numFmtId="165" formatCode="#,##0.0"/>
    <numFmt numFmtId="166" formatCode="0.0%"/>
    <numFmt numFmtId="167" formatCode="#,##0.0,"/>
  </numFmts>
  <fonts count="64" x14ac:knownFonts="1">
    <font>
      <sz val="10"/>
      <name val="Arial Cyr"/>
      <charset val="204"/>
    </font>
    <font>
      <sz val="10"/>
      <name val="Helv"/>
    </font>
    <font>
      <sz val="10"/>
      <name val="Times New Roman"/>
      <family val="1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i/>
      <sz val="10"/>
      <name val="Times New Roman"/>
      <family val="1"/>
    </font>
    <font>
      <b/>
      <sz val="10"/>
      <name val="Times New Roman"/>
      <family val="1"/>
      <charset val="204"/>
    </font>
    <font>
      <sz val="10"/>
      <color rgb="FFC00000"/>
      <name val="Times New Roman"/>
      <family val="1"/>
    </font>
    <font>
      <b/>
      <sz val="10"/>
      <color rgb="FFC00000"/>
      <name val="Times New Roman"/>
      <family val="1"/>
    </font>
    <font>
      <sz val="10"/>
      <color indexed="11"/>
      <name val="Times New Roman"/>
      <family val="1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C0000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1"/>
      <name val="Arial Cyr"/>
      <charset val="204"/>
    </font>
    <font>
      <b/>
      <sz val="11"/>
      <color rgb="FF000000"/>
      <name val="Times New Roman"/>
      <family val="1"/>
      <charset val="204"/>
    </font>
    <font>
      <sz val="11"/>
      <color indexed="11"/>
      <name val="Times New Roman"/>
      <family val="1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C00000"/>
      <name val="Times New Roman"/>
      <family val="1"/>
    </font>
    <font>
      <sz val="13"/>
      <name val="Times New Roman"/>
      <family val="1"/>
    </font>
    <font>
      <sz val="13"/>
      <color rgb="FFFF0000"/>
      <name val="Times New Roman"/>
      <family val="1"/>
    </font>
    <font>
      <b/>
      <sz val="13"/>
      <name val="Times New Roman"/>
      <family val="1"/>
    </font>
    <font>
      <b/>
      <i/>
      <sz val="13"/>
      <name val="Times New Roman"/>
      <family val="1"/>
    </font>
    <font>
      <i/>
      <sz val="13"/>
      <name val="Times New Roman"/>
      <family val="1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theme="0"/>
      <name val="Times New Roman"/>
      <family val="1"/>
    </font>
    <font>
      <b/>
      <sz val="11"/>
      <color theme="0"/>
      <name val="Times New Roman"/>
      <family val="1"/>
    </font>
    <font>
      <b/>
      <sz val="13"/>
      <color theme="0"/>
      <name val="Times New Roman"/>
      <family val="1"/>
    </font>
    <font>
      <b/>
      <i/>
      <sz val="13"/>
      <color theme="0"/>
      <name val="Times New Roman"/>
      <family val="1"/>
    </font>
    <font>
      <i/>
      <sz val="13"/>
      <color theme="0"/>
      <name val="Times New Roman"/>
      <family val="1"/>
    </font>
    <font>
      <sz val="11"/>
      <color theme="0"/>
      <name val="Arial Cyr"/>
      <charset val="204"/>
    </font>
    <font>
      <sz val="11"/>
      <color theme="0"/>
      <name val="Times New Roman"/>
      <family val="1"/>
    </font>
    <font>
      <b/>
      <sz val="11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0"/>
      <name val="Times New Roman"/>
      <family val="1"/>
      <charset val="204"/>
    </font>
    <font>
      <i/>
      <sz val="10"/>
      <color indexed="17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0"/>
      <color indexed="17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0"/>
      <name val="Arial Cyr"/>
      <charset val="204"/>
    </font>
    <font>
      <sz val="10"/>
      <color theme="0"/>
      <name val="Times New Roman"/>
      <family val="1"/>
    </font>
    <font>
      <b/>
      <sz val="10"/>
      <color theme="0"/>
      <name val="Times New Roman"/>
      <family val="1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i/>
      <sz val="11"/>
      <name val="Times New Roman"/>
      <family val="1"/>
    </font>
    <font>
      <sz val="11"/>
      <name val="Arial"/>
      <family val="2"/>
      <charset val="204"/>
    </font>
    <font>
      <sz val="11"/>
      <color indexed="10"/>
      <name val="Arial Cyr"/>
      <charset val="204"/>
    </font>
    <font>
      <b/>
      <i/>
      <sz val="10"/>
      <color theme="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</borders>
  <cellStyleXfs count="23">
    <xf numFmtId="0" fontId="0" fillId="0" borderId="0"/>
    <xf numFmtId="0" fontId="1" fillId="0" borderId="0"/>
    <xf numFmtId="0" fontId="10" fillId="0" borderId="0"/>
    <xf numFmtId="0" fontId="60" fillId="0" borderId="0"/>
    <xf numFmtId="0" fontId="61" fillId="0" borderId="0">
      <alignment horizontal="left"/>
    </xf>
    <xf numFmtId="0" fontId="62" fillId="0" borderId="0"/>
    <xf numFmtId="49" fontId="61" fillId="0" borderId="0"/>
    <xf numFmtId="0" fontId="60" fillId="0" borderId="4"/>
    <xf numFmtId="49" fontId="61" fillId="0" borderId="5">
      <alignment horizontal="center" vertical="center" wrapText="1"/>
    </xf>
    <xf numFmtId="49" fontId="61" fillId="0" borderId="6">
      <alignment horizontal="center" vertical="center" wrapText="1"/>
    </xf>
    <xf numFmtId="49" fontId="61" fillId="0" borderId="7">
      <alignment horizontal="center"/>
    </xf>
    <xf numFmtId="0" fontId="61" fillId="0" borderId="8">
      <alignment horizontal="left" wrapText="1"/>
    </xf>
    <xf numFmtId="4" fontId="61" fillId="0" borderId="5">
      <alignment horizontal="right" shrinkToFit="1"/>
    </xf>
    <xf numFmtId="4" fontId="61" fillId="0" borderId="9">
      <alignment horizontal="right" shrinkToFit="1"/>
    </xf>
    <xf numFmtId="0" fontId="60" fillId="0" borderId="10"/>
    <xf numFmtId="49" fontId="61" fillId="0" borderId="11">
      <alignment horizontal="center"/>
    </xf>
    <xf numFmtId="0" fontId="61" fillId="0" borderId="12">
      <alignment horizontal="left" wrapText="1" indent="1"/>
    </xf>
    <xf numFmtId="49" fontId="61" fillId="0" borderId="5">
      <alignment horizontal="center"/>
    </xf>
    <xf numFmtId="0" fontId="61" fillId="0" borderId="9">
      <alignment horizontal="left" wrapText="1" indent="2"/>
    </xf>
    <xf numFmtId="0" fontId="61" fillId="0" borderId="13"/>
    <xf numFmtId="0" fontId="61" fillId="0" borderId="0"/>
    <xf numFmtId="0" fontId="61" fillId="2" borderId="0"/>
    <xf numFmtId="49" fontId="61" fillId="0" borderId="14">
      <alignment horizontal="center"/>
    </xf>
  </cellStyleXfs>
  <cellXfs count="403">
    <xf numFmtId="0" fontId="0" fillId="0" borderId="0" xfId="0"/>
    <xf numFmtId="0" fontId="3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Alignment="1">
      <alignment vertical="justify"/>
    </xf>
    <xf numFmtId="164" fontId="3" fillId="0" borderId="0" xfId="0" applyNumberFormat="1" applyFont="1" applyFill="1" applyAlignment="1">
      <alignment vertical="justify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/>
    </xf>
    <xf numFmtId="0" fontId="2" fillId="0" borderId="1" xfId="0" applyFont="1" applyFill="1" applyBorder="1" applyAlignment="1">
      <alignment wrapText="1"/>
    </xf>
    <xf numFmtId="165" fontId="3" fillId="0" borderId="1" xfId="0" applyNumberFormat="1" applyFont="1" applyFill="1" applyBorder="1" applyAlignment="1">
      <alignment horizontal="right"/>
    </xf>
    <xf numFmtId="49" fontId="3" fillId="0" borderId="1" xfId="0" applyNumberFormat="1" applyFont="1" applyFill="1" applyBorder="1" applyAlignment="1">
      <alignment horizontal="left"/>
    </xf>
    <xf numFmtId="0" fontId="4" fillId="0" borderId="1" xfId="0" applyFont="1" applyFill="1" applyBorder="1" applyAlignment="1">
      <alignment horizontal="right"/>
    </xf>
    <xf numFmtId="49" fontId="6" fillId="0" borderId="1" xfId="0" applyNumberFormat="1" applyFont="1" applyFill="1" applyBorder="1" applyAlignment="1">
      <alignment horizontal="left"/>
    </xf>
    <xf numFmtId="166" fontId="6" fillId="0" borderId="1" xfId="0" applyNumberFormat="1" applyFont="1" applyFill="1" applyBorder="1" applyAlignment="1">
      <alignment horizontal="right"/>
    </xf>
    <xf numFmtId="0" fontId="6" fillId="0" borderId="1" xfId="0" applyFont="1" applyFill="1" applyBorder="1" applyAlignment="1">
      <alignment wrapText="1"/>
    </xf>
    <xf numFmtId="4" fontId="3" fillId="0" borderId="0" xfId="0" applyNumberFormat="1" applyFont="1" applyFill="1" applyAlignment="1">
      <alignment horizontal="right"/>
    </xf>
    <xf numFmtId="0" fontId="8" fillId="0" borderId="0" xfId="0" applyFont="1" applyFill="1" applyAlignment="1">
      <alignment horizontal="left" vertical="center" wrapText="1"/>
    </xf>
    <xf numFmtId="0" fontId="7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/>
    </xf>
    <xf numFmtId="0" fontId="2" fillId="0" borderId="0" xfId="0" applyFont="1" applyFill="1"/>
    <xf numFmtId="0" fontId="7" fillId="0" borderId="1" xfId="0" applyFont="1" applyFill="1" applyBorder="1" applyAlignment="1"/>
    <xf numFmtId="0" fontId="4" fillId="0" borderId="0" xfId="0" applyFont="1" applyFill="1" applyAlignment="1">
      <alignment horizontal="left" vertical="top"/>
    </xf>
    <xf numFmtId="0" fontId="4" fillId="0" borderId="1" xfId="0" applyFont="1" applyFill="1" applyBorder="1" applyAlignment="1">
      <alignment horizontal="center"/>
    </xf>
    <xf numFmtId="0" fontId="9" fillId="0" borderId="0" xfId="0" applyFont="1" applyFill="1" applyAlignment="1">
      <alignment horizontal="center"/>
    </xf>
    <xf numFmtId="0" fontId="3" fillId="0" borderId="0" xfId="0" applyFont="1" applyFill="1"/>
    <xf numFmtId="0" fontId="11" fillId="0" borderId="1" xfId="2" applyFont="1" applyBorder="1" applyAlignment="1">
      <alignment horizontal="center" vertical="center"/>
    </xf>
    <xf numFmtId="164" fontId="4" fillId="0" borderId="1" xfId="2" applyNumberFormat="1" applyFont="1" applyFill="1" applyBorder="1" applyAlignment="1">
      <alignment horizontal="right" vertical="top" wrapText="1"/>
    </xf>
    <xf numFmtId="165" fontId="6" fillId="0" borderId="1" xfId="2" applyNumberFormat="1" applyFont="1" applyFill="1" applyBorder="1" applyAlignment="1">
      <alignment horizontal="right" vertical="top" wrapText="1"/>
    </xf>
    <xf numFmtId="166" fontId="2" fillId="0" borderId="0" xfId="2" applyNumberFormat="1" applyFont="1" applyFill="1" applyAlignment="1">
      <alignment horizontal="right" vertical="top"/>
    </xf>
    <xf numFmtId="166" fontId="6" fillId="0" borderId="0" xfId="2" applyNumberFormat="1" applyFont="1" applyFill="1" applyAlignment="1">
      <alignment horizontal="right" vertical="top"/>
    </xf>
    <xf numFmtId="0" fontId="11" fillId="0" borderId="0" xfId="2" applyFont="1" applyFill="1"/>
    <xf numFmtId="164" fontId="6" fillId="0" borderId="1" xfId="2" applyNumberFormat="1" applyFont="1" applyFill="1" applyBorder="1" applyAlignment="1">
      <alignment horizontal="right" vertical="top" wrapText="1"/>
    </xf>
    <xf numFmtId="166" fontId="2" fillId="0" borderId="1" xfId="2" applyNumberFormat="1" applyFont="1" applyFill="1" applyBorder="1" applyAlignment="1">
      <alignment horizontal="right" vertical="top"/>
    </xf>
    <xf numFmtId="49" fontId="3" fillId="0" borderId="1" xfId="2" applyNumberFormat="1" applyFont="1" applyFill="1" applyBorder="1" applyAlignment="1">
      <alignment horizontal="center" vertical="justify"/>
    </xf>
    <xf numFmtId="0" fontId="3" fillId="0" borderId="1" xfId="2" applyFont="1" applyFill="1" applyBorder="1" applyAlignment="1">
      <alignment horizontal="justify" vertical="justify" wrapText="1"/>
    </xf>
    <xf numFmtId="164" fontId="3" fillId="0" borderId="1" xfId="2" applyNumberFormat="1" applyFont="1" applyFill="1" applyBorder="1" applyAlignment="1">
      <alignment horizontal="right" vertical="top" wrapText="1"/>
    </xf>
    <xf numFmtId="165" fontId="2" fillId="0" borderId="1" xfId="2" applyNumberFormat="1" applyFont="1" applyFill="1" applyBorder="1" applyAlignment="1">
      <alignment horizontal="right" vertical="top"/>
    </xf>
    <xf numFmtId="166" fontId="6" fillId="0" borderId="1" xfId="2" applyNumberFormat="1" applyFont="1" applyFill="1" applyBorder="1" applyAlignment="1">
      <alignment horizontal="right" vertical="top" wrapText="1"/>
    </xf>
    <xf numFmtId="166" fontId="2" fillId="0" borderId="0" xfId="2" applyNumberFormat="1" applyFont="1" applyAlignment="1">
      <alignment horizontal="right" vertical="top"/>
    </xf>
    <xf numFmtId="165" fontId="2" fillId="0" borderId="1" xfId="2" applyNumberFormat="1" applyFont="1" applyFill="1" applyBorder="1" applyAlignment="1">
      <alignment horizontal="right" vertical="top" wrapText="1"/>
    </xf>
    <xf numFmtId="166" fontId="2" fillId="0" borderId="1" xfId="2" applyNumberFormat="1" applyFont="1" applyFill="1" applyBorder="1" applyAlignment="1">
      <alignment horizontal="right" vertical="top" wrapText="1"/>
    </xf>
    <xf numFmtId="165" fontId="2" fillId="0" borderId="1" xfId="2" applyNumberFormat="1" applyFont="1" applyBorder="1" applyAlignment="1">
      <alignment horizontal="right" vertical="top"/>
    </xf>
    <xf numFmtId="165" fontId="4" fillId="0" borderId="1" xfId="2" applyNumberFormat="1" applyFont="1" applyFill="1" applyBorder="1" applyAlignment="1">
      <alignment horizontal="right" vertical="top" wrapText="1"/>
    </xf>
    <xf numFmtId="165" fontId="3" fillId="0" borderId="1" xfId="2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wrapText="1" shrinkToFit="1"/>
    </xf>
    <xf numFmtId="0" fontId="6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0" fillId="0" borderId="0" xfId="0" applyFill="1" applyAlignment="1"/>
    <xf numFmtId="0" fontId="0" fillId="0" borderId="0" xfId="0" applyFont="1" applyFill="1" applyAlignment="1"/>
    <xf numFmtId="165" fontId="4" fillId="0" borderId="0" xfId="0" applyNumberFormat="1" applyFont="1" applyFill="1" applyAlignment="1">
      <alignment horizontal="center"/>
    </xf>
    <xf numFmtId="0" fontId="0" fillId="0" borderId="0" xfId="0" applyFont="1" applyFill="1" applyAlignment="1"/>
    <xf numFmtId="0" fontId="0" fillId="0" borderId="0" xfId="0" applyFill="1" applyAlignment="1"/>
    <xf numFmtId="0" fontId="3" fillId="0" borderId="0" xfId="0" applyFont="1" applyFill="1" applyAlignment="1"/>
    <xf numFmtId="0" fontId="13" fillId="0" borderId="1" xfId="0" applyFont="1" applyFill="1" applyBorder="1" applyAlignment="1">
      <alignment wrapText="1"/>
    </xf>
    <xf numFmtId="165" fontId="13" fillId="0" borderId="1" xfId="0" applyNumberFormat="1" applyFont="1" applyFill="1" applyBorder="1" applyAlignment="1">
      <alignment horizontal="right"/>
    </xf>
    <xf numFmtId="165" fontId="12" fillId="0" borderId="1" xfId="0" applyNumberFormat="1" applyFont="1" applyFill="1" applyBorder="1" applyAlignment="1">
      <alignment horizontal="right"/>
    </xf>
    <xf numFmtId="0" fontId="15" fillId="0" borderId="0" xfId="0" applyFont="1" applyFill="1" applyAlignment="1">
      <alignment horizontal="center"/>
    </xf>
    <xf numFmtId="4" fontId="15" fillId="0" borderId="0" xfId="0" applyNumberFormat="1" applyFont="1" applyFill="1" applyAlignment="1">
      <alignment horizontal="right"/>
    </xf>
    <xf numFmtId="4" fontId="16" fillId="0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165" fontId="16" fillId="0" borderId="1" xfId="0" applyNumberFormat="1" applyFont="1" applyFill="1" applyBorder="1" applyAlignment="1">
      <alignment horizontal="right"/>
    </xf>
    <xf numFmtId="165" fontId="15" fillId="0" borderId="1" xfId="0" applyNumberFormat="1" applyFont="1" applyFill="1" applyBorder="1" applyAlignment="1">
      <alignment horizontal="right"/>
    </xf>
    <xf numFmtId="4" fontId="15" fillId="0" borderId="1" xfId="0" applyNumberFormat="1" applyFont="1" applyFill="1" applyBorder="1" applyAlignment="1">
      <alignment wrapText="1"/>
    </xf>
    <xf numFmtId="0" fontId="14" fillId="0" borderId="0" xfId="0" applyFont="1" applyFill="1" applyAlignment="1">
      <alignment horizontal="left"/>
    </xf>
    <xf numFmtId="165" fontId="15" fillId="0" borderId="0" xfId="0" applyNumberFormat="1" applyFont="1" applyFill="1" applyBorder="1" applyAlignment="1">
      <alignment horizontal="right"/>
    </xf>
    <xf numFmtId="0" fontId="14" fillId="0" borderId="0" xfId="0" applyFont="1" applyFill="1" applyAlignment="1">
      <alignment horizontal="left" vertical="center" wrapText="1"/>
    </xf>
    <xf numFmtId="0" fontId="15" fillId="0" borderId="0" xfId="0" applyFont="1" applyFill="1" applyAlignment="1"/>
    <xf numFmtId="0" fontId="17" fillId="0" borderId="0" xfId="0" applyFont="1" applyFill="1" applyAlignment="1"/>
    <xf numFmtId="0" fontId="15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left"/>
    </xf>
    <xf numFmtId="0" fontId="1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49" fontId="16" fillId="0" borderId="1" xfId="0" applyNumberFormat="1" applyFont="1" applyFill="1" applyBorder="1" applyAlignment="1">
      <alignment horizontal="left"/>
    </xf>
    <xf numFmtId="166" fontId="13" fillId="0" borderId="1" xfId="0" applyNumberFormat="1" applyFont="1" applyFill="1" applyBorder="1" applyAlignment="1">
      <alignment horizontal="right"/>
    </xf>
    <xf numFmtId="0" fontId="16" fillId="0" borderId="1" xfId="0" applyFont="1" applyFill="1" applyBorder="1" applyAlignment="1">
      <alignment wrapText="1"/>
    </xf>
    <xf numFmtId="0" fontId="18" fillId="0" borderId="1" xfId="0" applyFont="1" applyFill="1" applyBorder="1" applyAlignment="1">
      <alignment horizontal="left" vertical="top" wrapText="1"/>
    </xf>
    <xf numFmtId="49" fontId="12" fillId="0" borderId="1" xfId="0" applyNumberFormat="1" applyFont="1" applyFill="1" applyBorder="1" applyAlignment="1">
      <alignment horizontal="left"/>
    </xf>
    <xf numFmtId="165" fontId="12" fillId="0" borderId="1" xfId="0" applyNumberFormat="1" applyFont="1" applyFill="1" applyBorder="1" applyAlignment="1"/>
    <xf numFmtId="0" fontId="12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wrapText="1"/>
    </xf>
    <xf numFmtId="49" fontId="13" fillId="0" borderId="1" xfId="0" applyNumberFormat="1" applyFont="1" applyFill="1" applyBorder="1" applyAlignment="1">
      <alignment horizontal="left"/>
    </xf>
    <xf numFmtId="165" fontId="16" fillId="0" borderId="1" xfId="0" applyNumberFormat="1" applyFont="1" applyFill="1" applyBorder="1" applyAlignment="1"/>
    <xf numFmtId="0" fontId="16" fillId="0" borderId="1" xfId="0" applyFont="1" applyFill="1" applyBorder="1" applyAlignment="1">
      <alignment horizontal="left"/>
    </xf>
    <xf numFmtId="49" fontId="16" fillId="0" borderId="1" xfId="0" applyNumberFormat="1" applyFont="1" applyFill="1" applyBorder="1" applyAlignment="1">
      <alignment vertical="justify"/>
    </xf>
    <xf numFmtId="49" fontId="12" fillId="0" borderId="1" xfId="0" applyNumberFormat="1" applyFont="1" applyFill="1" applyBorder="1" applyAlignment="1"/>
    <xf numFmtId="166" fontId="12" fillId="0" borderId="1" xfId="0" applyNumberFormat="1" applyFont="1" applyFill="1" applyBorder="1" applyAlignment="1">
      <alignment horizontal="right"/>
    </xf>
    <xf numFmtId="0" fontId="12" fillId="0" borderId="0" xfId="0" applyFont="1" applyFill="1" applyBorder="1" applyAlignment="1">
      <alignment horizontal="justify" vertical="center" wrapText="1"/>
    </xf>
    <xf numFmtId="49" fontId="15" fillId="0" borderId="0" xfId="0" applyNumberFormat="1" applyFont="1" applyFill="1" applyBorder="1" applyAlignment="1">
      <alignment horizontal="left"/>
    </xf>
    <xf numFmtId="165" fontId="12" fillId="0" borderId="0" xfId="0" applyNumberFormat="1" applyFont="1" applyFill="1" applyAlignment="1">
      <alignment horizontal="right"/>
    </xf>
    <xf numFmtId="166" fontId="15" fillId="0" borderId="0" xfId="0" applyNumberFormat="1" applyFont="1" applyFill="1" applyAlignment="1">
      <alignment horizontal="right"/>
    </xf>
    <xf numFmtId="0" fontId="14" fillId="0" borderId="0" xfId="0" applyFont="1" applyFill="1" applyBorder="1" applyAlignment="1">
      <alignment horizontal="justify" vertical="center"/>
    </xf>
    <xf numFmtId="49" fontId="15" fillId="0" borderId="0" xfId="0" applyNumberFormat="1" applyFont="1" applyFill="1" applyBorder="1" applyAlignment="1">
      <alignment horizontal="left" vertical="top"/>
    </xf>
    <xf numFmtId="165" fontId="16" fillId="0" borderId="0" xfId="0" applyNumberFormat="1" applyFont="1" applyFill="1" applyAlignment="1">
      <alignment horizontal="right"/>
    </xf>
    <xf numFmtId="0" fontId="14" fillId="0" borderId="0" xfId="0" applyFont="1" applyFill="1" applyBorder="1" applyAlignment="1">
      <alignment horizontal="justify" vertical="center" wrapText="1"/>
    </xf>
    <xf numFmtId="49" fontId="12" fillId="0" borderId="0" xfId="0" applyNumberFormat="1" applyFont="1" applyFill="1" applyBorder="1" applyAlignment="1"/>
    <xf numFmtId="0" fontId="14" fillId="0" borderId="0" xfId="0" applyFont="1" applyFill="1" applyBorder="1" applyAlignment="1"/>
    <xf numFmtId="0" fontId="15" fillId="0" borderId="0" xfId="0" applyFont="1" applyFill="1" applyAlignment="1">
      <alignment vertical="justify"/>
    </xf>
    <xf numFmtId="164" fontId="15" fillId="0" borderId="0" xfId="0" applyNumberFormat="1" applyFont="1" applyFill="1" applyAlignment="1">
      <alignment horizontal="right" vertical="justify"/>
    </xf>
    <xf numFmtId="0" fontId="19" fillId="0" borderId="0" xfId="0" applyFont="1" applyFill="1" applyAlignment="1">
      <alignment vertical="justify"/>
    </xf>
    <xf numFmtId="164" fontId="19" fillId="0" borderId="0" xfId="0" applyNumberFormat="1" applyFont="1" applyFill="1" applyAlignment="1">
      <alignment vertical="justify"/>
    </xf>
    <xf numFmtId="0" fontId="19" fillId="0" borderId="0" xfId="0" applyFont="1" applyFill="1" applyAlignment="1">
      <alignment horizontal="center"/>
    </xf>
    <xf numFmtId="164" fontId="15" fillId="0" borderId="0" xfId="0" applyNumberFormat="1" applyFont="1" applyFill="1" applyAlignment="1">
      <alignment vertical="justify"/>
    </xf>
    <xf numFmtId="164" fontId="15" fillId="0" borderId="0" xfId="0" applyNumberFormat="1" applyFont="1" applyFill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/>
    <xf numFmtId="0" fontId="12" fillId="0" borderId="0" xfId="0" applyFont="1" applyFill="1" applyBorder="1" applyAlignment="1">
      <alignment horizontal="right" vertical="center"/>
    </xf>
    <xf numFmtId="4" fontId="22" fillId="0" borderId="0" xfId="0" applyNumberFormat="1" applyFont="1" applyFill="1" applyAlignment="1">
      <alignment horizontal="left"/>
    </xf>
    <xf numFmtId="4" fontId="22" fillId="0" borderId="0" xfId="0" applyNumberFormat="1" applyFont="1" applyFill="1" applyAlignment="1">
      <alignment horizontal="center"/>
    </xf>
    <xf numFmtId="4" fontId="23" fillId="0" borderId="0" xfId="0" applyNumberFormat="1" applyFont="1" applyFill="1" applyAlignment="1">
      <alignment horizontal="center"/>
    </xf>
    <xf numFmtId="0" fontId="23" fillId="0" borderId="0" xfId="0" applyFont="1" applyFill="1" applyAlignment="1">
      <alignment horizontal="center"/>
    </xf>
    <xf numFmtId="4" fontId="23" fillId="0" borderId="0" xfId="0" applyNumberFormat="1" applyFont="1" applyFill="1" applyAlignment="1"/>
    <xf numFmtId="4" fontId="24" fillId="0" borderId="0" xfId="0" applyNumberFormat="1" applyFont="1" applyFill="1" applyAlignment="1">
      <alignment horizontal="center"/>
    </xf>
    <xf numFmtId="4" fontId="22" fillId="0" borderId="0" xfId="0" applyNumberFormat="1" applyFont="1" applyFill="1" applyAlignment="1">
      <alignment horizontal="left" vertical="center" wrapText="1"/>
    </xf>
    <xf numFmtId="4" fontId="22" fillId="0" borderId="0" xfId="0" applyNumberFormat="1" applyFont="1" applyFill="1" applyAlignment="1">
      <alignment horizontal="center" wrapText="1"/>
    </xf>
    <xf numFmtId="4" fontId="23" fillId="0" borderId="0" xfId="0" applyNumberFormat="1" applyFont="1" applyFill="1" applyAlignment="1">
      <alignment horizontal="right"/>
    </xf>
    <xf numFmtId="4" fontId="25" fillId="0" borderId="0" xfId="0" applyNumberFormat="1" applyFont="1" applyFill="1" applyAlignment="1">
      <alignment horizontal="center"/>
    </xf>
    <xf numFmtId="4" fontId="23" fillId="0" borderId="0" xfId="0" applyNumberFormat="1" applyFont="1" applyFill="1" applyBorder="1" applyAlignment="1">
      <alignment horizontal="center"/>
    </xf>
    <xf numFmtId="4" fontId="25" fillId="0" borderId="1" xfId="0" applyNumberFormat="1" applyFont="1" applyFill="1" applyBorder="1" applyAlignment="1">
      <alignment horizontal="center" vertical="center" wrapText="1"/>
    </xf>
    <xf numFmtId="0" fontId="25" fillId="0" borderId="1" xfId="0" applyNumberFormat="1" applyFont="1" applyFill="1" applyBorder="1" applyAlignment="1">
      <alignment horizontal="center" vertical="center" wrapText="1"/>
    </xf>
    <xf numFmtId="0" fontId="25" fillId="0" borderId="1" xfId="0" applyNumberFormat="1" applyFont="1" applyFill="1" applyBorder="1" applyAlignment="1">
      <alignment horizontal="center" vertical="center"/>
    </xf>
    <xf numFmtId="0" fontId="25" fillId="0" borderId="3" xfId="0" applyNumberFormat="1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left"/>
    </xf>
    <xf numFmtId="0" fontId="22" fillId="0" borderId="0" xfId="0" applyFont="1" applyFill="1" applyAlignment="1">
      <alignment horizontal="center"/>
    </xf>
    <xf numFmtId="165" fontId="23" fillId="0" borderId="0" xfId="0" applyNumberFormat="1" applyFont="1" applyFill="1" applyBorder="1" applyAlignment="1">
      <alignment horizontal="right"/>
    </xf>
    <xf numFmtId="0" fontId="23" fillId="0" borderId="0" xfId="0" applyFont="1" applyFill="1" applyAlignment="1">
      <alignment horizontal="right"/>
    </xf>
    <xf numFmtId="164" fontId="23" fillId="0" borderId="0" xfId="0" applyNumberFormat="1" applyFont="1" applyFill="1" applyAlignment="1">
      <alignment horizontal="right"/>
    </xf>
    <xf numFmtId="4" fontId="16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/>
    </xf>
    <xf numFmtId="166" fontId="2" fillId="0" borderId="1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wrapText="1"/>
    </xf>
    <xf numFmtId="49" fontId="28" fillId="0" borderId="1" xfId="0" applyNumberFormat="1" applyFont="1" applyFill="1" applyBorder="1" applyAlignment="1">
      <alignment horizontal="left"/>
    </xf>
    <xf numFmtId="166" fontId="28" fillId="0" borderId="1" xfId="0" applyNumberFormat="1" applyFont="1" applyFill="1" applyBorder="1" applyAlignment="1">
      <alignment horizontal="right"/>
    </xf>
    <xf numFmtId="0" fontId="28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28" fillId="0" borderId="1" xfId="0" applyFont="1" applyFill="1" applyBorder="1" applyAlignment="1">
      <alignment wrapText="1"/>
    </xf>
    <xf numFmtId="0" fontId="2" fillId="0" borderId="0" xfId="0" applyFont="1" applyFill="1"/>
    <xf numFmtId="0" fontId="10" fillId="0" borderId="0" xfId="2" applyFont="1"/>
    <xf numFmtId="0" fontId="10" fillId="0" borderId="0" xfId="2" applyFont="1" applyFill="1"/>
    <xf numFmtId="0" fontId="4" fillId="0" borderId="1" xfId="2" applyFont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top"/>
    </xf>
    <xf numFmtId="0" fontId="4" fillId="0" borderId="1" xfId="2" applyFont="1" applyFill="1" applyBorder="1" applyAlignment="1">
      <alignment horizontal="center" vertical="top" wrapText="1"/>
    </xf>
    <xf numFmtId="0" fontId="4" fillId="0" borderId="1" xfId="2" applyFont="1" applyBorder="1" applyAlignment="1">
      <alignment horizontal="center" vertical="top"/>
    </xf>
    <xf numFmtId="0" fontId="4" fillId="0" borderId="1" xfId="2" applyFont="1" applyBorder="1" applyAlignment="1">
      <alignment horizontal="center" vertical="top" wrapText="1"/>
    </xf>
    <xf numFmtId="0" fontId="3" fillId="0" borderId="1" xfId="2" applyFont="1" applyBorder="1" applyAlignment="1">
      <alignment horizontal="center" vertical="top"/>
    </xf>
    <xf numFmtId="0" fontId="3" fillId="0" borderId="1" xfId="2" applyFont="1" applyBorder="1" applyAlignment="1">
      <alignment horizontal="center" vertical="top" wrapText="1"/>
    </xf>
    <xf numFmtId="0" fontId="3" fillId="0" borderId="1" xfId="2" applyFont="1" applyFill="1" applyBorder="1" applyAlignment="1">
      <alignment horizontal="center" vertical="top" wrapText="1"/>
    </xf>
    <xf numFmtId="0" fontId="28" fillId="0" borderId="1" xfId="0" applyFont="1" applyFill="1" applyBorder="1" applyAlignment="1">
      <alignment horizontal="left" wrapText="1"/>
    </xf>
    <xf numFmtId="166" fontId="6" fillId="0" borderId="1" xfId="2" applyNumberFormat="1" applyFont="1" applyFill="1" applyBorder="1" applyAlignment="1">
      <alignment horizontal="right" vertical="top"/>
    </xf>
    <xf numFmtId="0" fontId="6" fillId="0" borderId="1" xfId="2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top" wrapText="1"/>
    </xf>
    <xf numFmtId="4" fontId="34" fillId="0" borderId="0" xfId="0" applyNumberFormat="1" applyFont="1" applyFill="1" applyAlignment="1"/>
    <xf numFmtId="4" fontId="34" fillId="0" borderId="0" xfId="0" applyNumberFormat="1" applyFont="1" applyFill="1" applyAlignment="1">
      <alignment horizontal="right"/>
    </xf>
    <xf numFmtId="49" fontId="35" fillId="0" borderId="1" xfId="0" applyNumberFormat="1" applyFont="1" applyFill="1" applyBorder="1" applyAlignment="1">
      <alignment horizontal="center" vertical="center" wrapText="1"/>
    </xf>
    <xf numFmtId="0" fontId="36" fillId="0" borderId="1" xfId="0" applyNumberFormat="1" applyFont="1" applyFill="1" applyBorder="1" applyAlignment="1">
      <alignment horizontal="center" vertical="center" wrapText="1"/>
    </xf>
    <xf numFmtId="165" fontId="34" fillId="0" borderId="0" xfId="0" applyNumberFormat="1" applyFont="1" applyFill="1" applyBorder="1" applyAlignment="1">
      <alignment horizontal="right"/>
    </xf>
    <xf numFmtId="0" fontId="34" fillId="0" borderId="0" xfId="0" applyFont="1" applyFill="1" applyAlignment="1">
      <alignment horizontal="right"/>
    </xf>
    <xf numFmtId="164" fontId="34" fillId="0" borderId="0" xfId="0" applyNumberFormat="1" applyFont="1" applyFill="1" applyAlignment="1">
      <alignment horizontal="right"/>
    </xf>
    <xf numFmtId="4" fontId="35" fillId="0" borderId="1" xfId="0" applyNumberFormat="1" applyFont="1" applyFill="1" applyBorder="1" applyAlignment="1">
      <alignment horizontal="center" vertical="center" wrapText="1"/>
    </xf>
    <xf numFmtId="0" fontId="39" fillId="0" borderId="0" xfId="0" applyFont="1" applyFill="1" applyAlignment="1"/>
    <xf numFmtId="0" fontId="40" fillId="0" borderId="0" xfId="0" applyFont="1" applyFill="1" applyAlignment="1">
      <alignment horizontal="center"/>
    </xf>
    <xf numFmtId="0" fontId="35" fillId="0" borderId="0" xfId="0" applyFont="1" applyFill="1" applyBorder="1" applyAlignment="1">
      <alignment horizontal="left"/>
    </xf>
    <xf numFmtId="0" fontId="41" fillId="0" borderId="1" xfId="0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/>
    </xf>
    <xf numFmtId="165" fontId="35" fillId="0" borderId="1" xfId="0" applyNumberFormat="1" applyFont="1" applyFill="1" applyBorder="1" applyAlignment="1">
      <alignment horizontal="right"/>
    </xf>
    <xf numFmtId="165" fontId="42" fillId="0" borderId="1" xfId="0" applyNumberFormat="1" applyFont="1" applyFill="1" applyBorder="1" applyAlignment="1">
      <alignment horizontal="right"/>
    </xf>
    <xf numFmtId="165" fontId="42" fillId="0" borderId="1" xfId="0" applyNumberFormat="1" applyFont="1" applyFill="1" applyBorder="1" applyAlignment="1"/>
    <xf numFmtId="165" fontId="41" fillId="0" borderId="1" xfId="0" applyNumberFormat="1" applyFont="1" applyFill="1" applyBorder="1" applyAlignment="1">
      <alignment horizontal="right"/>
    </xf>
    <xf numFmtId="165" fontId="35" fillId="0" borderId="1" xfId="0" applyNumberFormat="1" applyFont="1" applyFill="1" applyBorder="1" applyAlignment="1"/>
    <xf numFmtId="165" fontId="42" fillId="0" borderId="0" xfId="0" applyNumberFormat="1" applyFont="1" applyFill="1" applyAlignment="1">
      <alignment horizontal="right"/>
    </xf>
    <xf numFmtId="165" fontId="35" fillId="0" borderId="0" xfId="0" applyNumberFormat="1" applyFont="1" applyFill="1" applyAlignment="1">
      <alignment horizontal="right"/>
    </xf>
    <xf numFmtId="0" fontId="35" fillId="0" borderId="0" xfId="0" applyFont="1" applyFill="1" applyAlignment="1">
      <alignment horizontal="center"/>
    </xf>
    <xf numFmtId="165" fontId="40" fillId="0" borderId="0" xfId="0" applyNumberFormat="1" applyFont="1" applyFill="1" applyBorder="1" applyAlignment="1">
      <alignment horizontal="right"/>
    </xf>
    <xf numFmtId="164" fontId="40" fillId="0" borderId="0" xfId="0" applyNumberFormat="1" applyFont="1" applyFill="1" applyAlignment="1">
      <alignment horizontal="right" vertical="justify"/>
    </xf>
    <xf numFmtId="164" fontId="40" fillId="0" borderId="0" xfId="0" applyNumberFormat="1" applyFont="1" applyFill="1" applyAlignment="1">
      <alignment vertical="justify"/>
    </xf>
    <xf numFmtId="164" fontId="40" fillId="0" borderId="0" xfId="0" applyNumberFormat="1" applyFont="1" applyFill="1" applyAlignment="1">
      <alignment horizontal="center" vertical="center"/>
    </xf>
    <xf numFmtId="0" fontId="43" fillId="0" borderId="1" xfId="0" applyFont="1" applyFill="1" applyBorder="1" applyAlignment="1">
      <alignment wrapText="1"/>
    </xf>
    <xf numFmtId="49" fontId="43" fillId="0" borderId="1" xfId="0" applyNumberFormat="1" applyFont="1" applyFill="1" applyBorder="1" applyAlignment="1">
      <alignment horizontal="left"/>
    </xf>
    <xf numFmtId="165" fontId="44" fillId="0" borderId="1" xfId="0" applyNumberFormat="1" applyFont="1" applyFill="1" applyBorder="1" applyAlignment="1">
      <alignment horizontal="right"/>
    </xf>
    <xf numFmtId="165" fontId="43" fillId="0" borderId="1" xfId="0" applyNumberFormat="1" applyFont="1" applyFill="1" applyBorder="1" applyAlignment="1">
      <alignment horizontal="right"/>
    </xf>
    <xf numFmtId="166" fontId="43" fillId="0" borderId="1" xfId="0" applyNumberFormat="1" applyFont="1" applyFill="1" applyBorder="1" applyAlignment="1">
      <alignment horizontal="right"/>
    </xf>
    <xf numFmtId="0" fontId="29" fillId="0" borderId="0" xfId="0" applyFont="1" applyFill="1" applyAlignment="1">
      <alignment horizontal="center"/>
    </xf>
    <xf numFmtId="0" fontId="45" fillId="0" borderId="1" xfId="0" applyFont="1" applyFill="1" applyBorder="1" applyAlignment="1">
      <alignment wrapText="1"/>
    </xf>
    <xf numFmtId="49" fontId="45" fillId="0" borderId="1" xfId="0" applyNumberFormat="1" applyFont="1" applyFill="1" applyBorder="1" applyAlignment="1">
      <alignment horizontal="left"/>
    </xf>
    <xf numFmtId="165" fontId="46" fillId="0" borderId="1" xfId="0" applyNumberFormat="1" applyFont="1" applyFill="1" applyBorder="1" applyAlignment="1">
      <alignment horizontal="right"/>
    </xf>
    <xf numFmtId="165" fontId="45" fillId="0" borderId="1" xfId="0" applyNumberFormat="1" applyFont="1" applyFill="1" applyBorder="1" applyAlignment="1">
      <alignment horizontal="right"/>
    </xf>
    <xf numFmtId="166" fontId="45" fillId="0" borderId="1" xfId="0" applyNumberFormat="1" applyFont="1" applyFill="1" applyBorder="1" applyAlignment="1">
      <alignment horizontal="right"/>
    </xf>
    <xf numFmtId="165" fontId="46" fillId="0" borderId="1" xfId="0" applyNumberFormat="1" applyFont="1" applyFill="1" applyBorder="1" applyAlignment="1"/>
    <xf numFmtId="165" fontId="45" fillId="0" borderId="1" xfId="0" applyNumberFormat="1" applyFont="1" applyFill="1" applyBorder="1" applyAlignment="1"/>
    <xf numFmtId="165" fontId="44" fillId="0" borderId="1" xfId="0" applyNumberFormat="1" applyFont="1" applyFill="1" applyBorder="1" applyAlignment="1"/>
    <xf numFmtId="165" fontId="43" fillId="0" borderId="1" xfId="0" applyNumberFormat="1" applyFont="1" applyFill="1" applyBorder="1" applyAlignment="1"/>
    <xf numFmtId="0" fontId="47" fillId="0" borderId="0" xfId="0" applyFont="1" applyFill="1" applyAlignment="1">
      <alignment horizontal="center"/>
    </xf>
    <xf numFmtId="0" fontId="29" fillId="0" borderId="0" xfId="0" applyFont="1" applyFill="1" applyBorder="1" applyAlignment="1">
      <alignment horizontal="center"/>
    </xf>
    <xf numFmtId="0" fontId="49" fillId="0" borderId="0" xfId="0" applyFont="1" applyFill="1" applyBorder="1" applyAlignment="1">
      <alignment horizontal="center"/>
    </xf>
    <xf numFmtId="0" fontId="47" fillId="0" borderId="0" xfId="0" applyFont="1" applyFill="1" applyBorder="1" applyAlignment="1">
      <alignment horizontal="center"/>
    </xf>
    <xf numFmtId="0" fontId="29" fillId="0" borderId="0" xfId="0" applyFont="1" applyFill="1"/>
    <xf numFmtId="0" fontId="49" fillId="0" borderId="0" xfId="0" applyFont="1" applyFill="1"/>
    <xf numFmtId="165" fontId="48" fillId="0" borderId="1" xfId="0" applyNumberFormat="1" applyFont="1" applyFill="1" applyBorder="1" applyAlignment="1">
      <alignment horizontal="right"/>
    </xf>
    <xf numFmtId="0" fontId="13" fillId="0" borderId="1" xfId="0" applyFont="1" applyFill="1" applyBorder="1" applyAlignment="1">
      <alignment horizontal="left"/>
    </xf>
    <xf numFmtId="0" fontId="45" fillId="0" borderId="1" xfId="0" applyFont="1" applyFill="1" applyBorder="1" applyAlignment="1">
      <alignment horizontal="left"/>
    </xf>
    <xf numFmtId="0" fontId="43" fillId="0" borderId="1" xfId="0" applyFont="1" applyFill="1" applyBorder="1" applyAlignment="1">
      <alignment horizontal="left"/>
    </xf>
    <xf numFmtId="49" fontId="45" fillId="0" borderId="1" xfId="0" applyNumberFormat="1" applyFont="1" applyFill="1" applyBorder="1" applyAlignment="1"/>
    <xf numFmtId="49" fontId="43" fillId="0" borderId="1" xfId="0" applyNumberFormat="1" applyFont="1" applyFill="1" applyBorder="1" applyAlignment="1"/>
    <xf numFmtId="0" fontId="50" fillId="0" borderId="0" xfId="0" applyFont="1" applyFill="1" applyAlignment="1">
      <alignment horizontal="center"/>
    </xf>
    <xf numFmtId="0" fontId="30" fillId="0" borderId="0" xfId="0" applyFont="1" applyFill="1" applyAlignment="1">
      <alignment horizontal="center"/>
    </xf>
    <xf numFmtId="4" fontId="12" fillId="0" borderId="1" xfId="0" applyNumberFormat="1" applyFont="1" applyFill="1" applyBorder="1" applyAlignment="1">
      <alignment wrapText="1"/>
    </xf>
    <xf numFmtId="0" fontId="51" fillId="0" borderId="0" xfId="0" applyFont="1" applyFill="1" applyAlignment="1"/>
    <xf numFmtId="0" fontId="52" fillId="0" borderId="0" xfId="0" applyFont="1" applyFill="1" applyAlignment="1">
      <alignment horizontal="center"/>
    </xf>
    <xf numFmtId="49" fontId="53" fillId="0" borderId="1" xfId="0" applyNumberFormat="1" applyFont="1" applyFill="1" applyBorder="1" applyAlignment="1">
      <alignment horizontal="center" vertical="center" wrapText="1"/>
    </xf>
    <xf numFmtId="165" fontId="53" fillId="0" borderId="1" xfId="0" applyNumberFormat="1" applyFont="1" applyFill="1" applyBorder="1" applyAlignment="1">
      <alignment horizontal="right"/>
    </xf>
    <xf numFmtId="165" fontId="54" fillId="0" borderId="1" xfId="0" applyNumberFormat="1" applyFont="1" applyFill="1" applyBorder="1" applyAlignment="1">
      <alignment horizontal="right"/>
    </xf>
    <xf numFmtId="165" fontId="55" fillId="0" borderId="1" xfId="0" applyNumberFormat="1" applyFont="1" applyFill="1" applyBorder="1" applyAlignment="1">
      <alignment horizontal="right"/>
    </xf>
    <xf numFmtId="165" fontId="52" fillId="0" borderId="1" xfId="0" applyNumberFormat="1" applyFont="1" applyFill="1" applyBorder="1" applyAlignment="1">
      <alignment horizontal="right"/>
    </xf>
    <xf numFmtId="164" fontId="52" fillId="0" borderId="0" xfId="0" applyNumberFormat="1" applyFont="1" applyFill="1" applyAlignment="1">
      <alignment vertical="justify"/>
    </xf>
    <xf numFmtId="164" fontId="52" fillId="0" borderId="0" xfId="0" applyNumberFormat="1" applyFont="1" applyFill="1" applyAlignment="1">
      <alignment horizontal="center" vertical="center"/>
    </xf>
    <xf numFmtId="0" fontId="53" fillId="0" borderId="0" xfId="0" applyFont="1" applyFill="1" applyBorder="1" applyAlignment="1">
      <alignment horizontal="left"/>
    </xf>
    <xf numFmtId="0" fontId="54" fillId="0" borderId="1" xfId="0" applyFont="1" applyFill="1" applyBorder="1" applyAlignment="1">
      <alignment horizontal="center" vertical="center" wrapText="1"/>
    </xf>
    <xf numFmtId="0" fontId="54" fillId="0" borderId="1" xfId="0" applyFont="1" applyFill="1" applyBorder="1" applyAlignment="1">
      <alignment horizontal="center"/>
    </xf>
    <xf numFmtId="0" fontId="53" fillId="0" borderId="1" xfId="0" applyFont="1" applyFill="1" applyBorder="1" applyAlignment="1">
      <alignment horizontal="center"/>
    </xf>
    <xf numFmtId="0" fontId="15" fillId="0" borderId="0" xfId="0" applyFont="1" applyFill="1" applyAlignment="1">
      <alignment horizontal="right"/>
    </xf>
    <xf numFmtId="0" fontId="15" fillId="0" borderId="0" xfId="0" applyFont="1" applyFill="1" applyAlignment="1">
      <alignment horizontal="left"/>
    </xf>
    <xf numFmtId="164" fontId="15" fillId="0" borderId="0" xfId="0" applyNumberFormat="1" applyFont="1" applyFill="1" applyAlignment="1">
      <alignment horizontal="center"/>
    </xf>
    <xf numFmtId="0" fontId="13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 vertical="center" wrapText="1"/>
    </xf>
    <xf numFmtId="0" fontId="16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right"/>
    </xf>
    <xf numFmtId="164" fontId="16" fillId="0" borderId="1" xfId="0" applyNumberFormat="1" applyFont="1" applyFill="1" applyBorder="1" applyAlignment="1">
      <alignment horizontal="right"/>
    </xf>
    <xf numFmtId="0" fontId="12" fillId="0" borderId="0" xfId="0" applyFont="1" applyFill="1" applyAlignment="1">
      <alignment horizontal="center"/>
    </xf>
    <xf numFmtId="0" fontId="12" fillId="0" borderId="1" xfId="0" applyFont="1" applyFill="1" applyBorder="1" applyAlignment="1">
      <alignment horizontal="left" vertical="center" wrapText="1"/>
    </xf>
    <xf numFmtId="164" fontId="12" fillId="0" borderId="1" xfId="0" applyNumberFormat="1" applyFont="1" applyFill="1" applyBorder="1" applyAlignment="1">
      <alignment horizontal="right"/>
    </xf>
    <xf numFmtId="164" fontId="12" fillId="0" borderId="1" xfId="0" applyNumberFormat="1" applyFont="1" applyFill="1" applyBorder="1" applyAlignment="1"/>
    <xf numFmtId="0" fontId="15" fillId="0" borderId="1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wrapText="1" shrinkToFit="1"/>
    </xf>
    <xf numFmtId="0" fontId="16" fillId="0" borderId="0" xfId="0" applyFont="1" applyFill="1" applyBorder="1" applyAlignment="1">
      <alignment horizontal="left" vertical="center" wrapText="1"/>
    </xf>
    <xf numFmtId="164" fontId="13" fillId="0" borderId="0" xfId="0" applyNumberFormat="1" applyFont="1" applyFill="1" applyBorder="1" applyAlignment="1">
      <alignment horizontal="center" vertical="center"/>
    </xf>
    <xf numFmtId="166" fontId="13" fillId="0" borderId="0" xfId="0" applyNumberFormat="1" applyFont="1" applyFill="1" applyAlignment="1">
      <alignment horizontal="center" vertical="center"/>
    </xf>
    <xf numFmtId="164" fontId="12" fillId="0" borderId="0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 wrapText="1"/>
    </xf>
    <xf numFmtId="166" fontId="12" fillId="0" borderId="0" xfId="0" applyNumberFormat="1" applyFont="1" applyFill="1" applyAlignment="1">
      <alignment horizontal="center" vertical="center"/>
    </xf>
    <xf numFmtId="164" fontId="16" fillId="0" borderId="0" xfId="0" applyNumberFormat="1" applyFont="1" applyFill="1" applyBorder="1" applyAlignment="1">
      <alignment horizontal="center" vertical="center"/>
    </xf>
    <xf numFmtId="164" fontId="15" fillId="0" borderId="0" xfId="0" applyNumberFormat="1" applyFont="1" applyFill="1" applyBorder="1" applyAlignment="1">
      <alignment horizontal="center" vertical="center"/>
    </xf>
    <xf numFmtId="164" fontId="15" fillId="0" borderId="0" xfId="0" applyNumberFormat="1" applyFont="1" applyFill="1" applyBorder="1" applyAlignment="1">
      <alignment horizontal="center"/>
    </xf>
    <xf numFmtId="166" fontId="15" fillId="0" borderId="0" xfId="0" applyNumberFormat="1" applyFont="1" applyFill="1" applyAlignment="1">
      <alignment horizontal="center" vertical="center"/>
    </xf>
    <xf numFmtId="0" fontId="15" fillId="0" borderId="0" xfId="0" applyFont="1" applyFill="1" applyBorder="1" applyAlignment="1">
      <alignment horizontal="left"/>
    </xf>
    <xf numFmtId="0" fontId="56" fillId="0" borderId="0" xfId="0" applyFont="1" applyFill="1" applyBorder="1" applyAlignment="1">
      <alignment horizontal="left" vertical="center" wrapText="1"/>
    </xf>
    <xf numFmtId="0" fontId="56" fillId="0" borderId="0" xfId="0" applyFont="1" applyFill="1" applyAlignment="1">
      <alignment horizontal="center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wrapText="1"/>
    </xf>
    <xf numFmtId="166" fontId="15" fillId="0" borderId="0" xfId="0" applyNumberFormat="1" applyFont="1" applyFill="1" applyAlignment="1">
      <alignment horizontal="center"/>
    </xf>
    <xf numFmtId="0" fontId="15" fillId="0" borderId="0" xfId="0" applyFont="1" applyFill="1" applyBorder="1" applyAlignment="1">
      <alignment horizontal="justify" vertical="center" wrapText="1"/>
    </xf>
    <xf numFmtId="164" fontId="15" fillId="0" borderId="0" xfId="0" applyNumberFormat="1" applyFont="1" applyFill="1" applyBorder="1" applyAlignment="1">
      <alignment horizontal="right" vertical="center"/>
    </xf>
    <xf numFmtId="0" fontId="15" fillId="0" borderId="0" xfId="2" applyFont="1" applyAlignment="1">
      <alignment horizontal="center"/>
    </xf>
    <xf numFmtId="0" fontId="15" fillId="0" borderId="0" xfId="2" applyFont="1" applyAlignment="1">
      <alignment horizontal="center" wrapText="1"/>
    </xf>
    <xf numFmtId="0" fontId="57" fillId="0" borderId="0" xfId="2" applyFont="1" applyAlignment="1"/>
    <xf numFmtId="164" fontId="15" fillId="0" borderId="0" xfId="2" applyNumberFormat="1" applyFont="1" applyFill="1" applyAlignment="1">
      <alignment horizontal="center"/>
    </xf>
    <xf numFmtId="164" fontId="15" fillId="0" borderId="0" xfId="2" applyNumberFormat="1" applyFont="1" applyFill="1" applyAlignment="1">
      <alignment horizontal="center" vertical="center"/>
    </xf>
    <xf numFmtId="0" fontId="57" fillId="0" borderId="0" xfId="2" applyFont="1"/>
    <xf numFmtId="0" fontId="15" fillId="0" borderId="0" xfId="2" applyFont="1" applyFill="1" applyAlignment="1"/>
    <xf numFmtId="0" fontId="15" fillId="0" borderId="0" xfId="2" applyFont="1" applyFill="1" applyAlignment="1">
      <alignment horizontal="center"/>
    </xf>
    <xf numFmtId="0" fontId="57" fillId="0" borderId="0" xfId="2" applyFont="1" applyFill="1"/>
    <xf numFmtId="0" fontId="58" fillId="0" borderId="0" xfId="2" applyFont="1" applyFill="1" applyAlignment="1"/>
    <xf numFmtId="0" fontId="12" fillId="0" borderId="0" xfId="2" applyFont="1" applyAlignment="1">
      <alignment horizontal="justify"/>
    </xf>
    <xf numFmtId="0" fontId="15" fillId="0" borderId="0" xfId="2" applyFont="1" applyFill="1" applyAlignment="1">
      <alignment horizontal="center" wrapText="1"/>
    </xf>
    <xf numFmtId="0" fontId="15" fillId="0" borderId="0" xfId="2" applyFont="1" applyFill="1" applyAlignment="1">
      <alignment horizontal="right" wrapText="1"/>
    </xf>
    <xf numFmtId="0" fontId="29" fillId="0" borderId="1" xfId="0" applyFont="1" applyFill="1" applyBorder="1" applyAlignment="1">
      <alignment wrapText="1"/>
    </xf>
    <xf numFmtId="165" fontId="59" fillId="0" borderId="1" xfId="0" applyNumberFormat="1" applyFont="1" applyFill="1" applyBorder="1" applyAlignment="1">
      <alignment horizontal="right"/>
    </xf>
    <xf numFmtId="0" fontId="28" fillId="0" borderId="0" xfId="0" applyFont="1" applyFill="1" applyAlignment="1">
      <alignment horizontal="left" vertical="top"/>
    </xf>
    <xf numFmtId="0" fontId="12" fillId="0" borderId="0" xfId="2" applyFont="1" applyFill="1" applyAlignment="1">
      <alignment horizontal="center" wrapText="1"/>
    </xf>
    <xf numFmtId="0" fontId="57" fillId="0" borderId="0" xfId="2" applyFont="1" applyFill="1" applyAlignment="1">
      <alignment horizontal="center" wrapText="1"/>
    </xf>
    <xf numFmtId="4" fontId="21" fillId="0" borderId="1" xfId="0" applyNumberFormat="1" applyFont="1" applyFill="1" applyBorder="1" applyAlignment="1">
      <alignment horizontal="left" vertical="center" wrapText="1"/>
    </xf>
    <xf numFmtId="4" fontId="21" fillId="0" borderId="1" xfId="0" applyNumberFormat="1" applyFont="1" applyFill="1" applyBorder="1" applyAlignment="1">
      <alignment horizontal="center" wrapText="1"/>
    </xf>
    <xf numFmtId="4" fontId="21" fillId="0" borderId="1" xfId="0" applyNumberFormat="1" applyFont="1" applyFill="1" applyBorder="1" applyAlignment="1">
      <alignment horizontal="center"/>
    </xf>
    <xf numFmtId="4" fontId="21" fillId="0" borderId="1" xfId="0" applyNumberFormat="1" applyFont="1" applyFill="1" applyBorder="1" applyAlignment="1">
      <alignment horizontal="left"/>
    </xf>
    <xf numFmtId="165" fontId="21" fillId="0" borderId="1" xfId="0" applyNumberFormat="1" applyFont="1" applyFill="1" applyBorder="1" applyAlignment="1">
      <alignment horizontal="right"/>
    </xf>
    <xf numFmtId="165" fontId="36" fillId="0" borderId="1" xfId="0" applyNumberFormat="1" applyFont="1" applyFill="1" applyBorder="1" applyAlignment="1">
      <alignment horizontal="right"/>
    </xf>
    <xf numFmtId="165" fontId="25" fillId="0" borderId="1" xfId="0" applyNumberFormat="1" applyFont="1" applyFill="1" applyBorder="1" applyAlignment="1">
      <alignment horizontal="right"/>
    </xf>
    <xf numFmtId="166" fontId="21" fillId="0" borderId="3" xfId="0" applyNumberFormat="1" applyFont="1" applyFill="1" applyBorder="1" applyAlignment="1">
      <alignment horizontal="center"/>
    </xf>
    <xf numFmtId="4" fontId="21" fillId="0" borderId="0" xfId="0" applyNumberFormat="1" applyFont="1" applyFill="1" applyAlignment="1">
      <alignment horizontal="center"/>
    </xf>
    <xf numFmtId="0" fontId="21" fillId="0" borderId="0" xfId="0" applyFont="1" applyFill="1" applyAlignment="1">
      <alignment horizontal="center"/>
    </xf>
    <xf numFmtId="0" fontId="21" fillId="0" borderId="1" xfId="0" applyNumberFormat="1" applyFont="1" applyFill="1" applyBorder="1" applyAlignment="1">
      <alignment horizontal="center" wrapText="1"/>
    </xf>
    <xf numFmtId="4" fontId="21" fillId="0" borderId="1" xfId="0" applyNumberFormat="1" applyFont="1" applyFill="1" applyBorder="1" applyAlignment="1">
      <alignment wrapText="1"/>
    </xf>
    <xf numFmtId="0" fontId="31" fillId="0" borderId="0" xfId="0" applyFont="1" applyFill="1" applyAlignment="1">
      <alignment horizontal="center"/>
    </xf>
    <xf numFmtId="4" fontId="33" fillId="0" borderId="1" xfId="0" applyNumberFormat="1" applyFont="1" applyFill="1" applyBorder="1" applyAlignment="1">
      <alignment horizontal="left" vertical="top" wrapText="1"/>
    </xf>
    <xf numFmtId="4" fontId="31" fillId="0" borderId="1" xfId="0" applyNumberFormat="1" applyFont="1" applyFill="1" applyBorder="1" applyAlignment="1">
      <alignment wrapText="1"/>
    </xf>
    <xf numFmtId="0" fontId="31" fillId="0" borderId="1" xfId="0" applyNumberFormat="1" applyFont="1" applyFill="1" applyBorder="1" applyAlignment="1">
      <alignment horizontal="center" wrapText="1"/>
    </xf>
    <xf numFmtId="4" fontId="31" fillId="0" borderId="1" xfId="0" applyNumberFormat="1" applyFont="1" applyFill="1" applyBorder="1" applyAlignment="1">
      <alignment horizontal="center"/>
    </xf>
    <xf numFmtId="4" fontId="31" fillId="0" borderId="1" xfId="0" applyNumberFormat="1" applyFont="1" applyFill="1" applyBorder="1" applyAlignment="1">
      <alignment horizontal="left"/>
    </xf>
    <xf numFmtId="165" fontId="31" fillId="0" borderId="1" xfId="0" applyNumberFormat="1" applyFont="1" applyFill="1" applyBorder="1" applyAlignment="1">
      <alignment horizontal="right"/>
    </xf>
    <xf numFmtId="165" fontId="37" fillId="0" borderId="1" xfId="0" applyNumberFormat="1" applyFont="1" applyFill="1" applyBorder="1" applyAlignment="1">
      <alignment horizontal="right"/>
    </xf>
    <xf numFmtId="165" fontId="26" fillId="0" borderId="1" xfId="0" applyNumberFormat="1" applyFont="1" applyFill="1" applyBorder="1" applyAlignment="1">
      <alignment horizontal="right"/>
    </xf>
    <xf numFmtId="166" fontId="31" fillId="0" borderId="3" xfId="0" applyNumberFormat="1" applyFont="1" applyFill="1" applyBorder="1" applyAlignment="1">
      <alignment horizontal="center"/>
    </xf>
    <xf numFmtId="4" fontId="32" fillId="0" borderId="1" xfId="0" applyNumberFormat="1" applyFont="1" applyFill="1" applyBorder="1" applyAlignment="1">
      <alignment wrapText="1"/>
    </xf>
    <xf numFmtId="0" fontId="32" fillId="0" borderId="1" xfId="0" applyNumberFormat="1" applyFont="1" applyFill="1" applyBorder="1" applyAlignment="1">
      <alignment horizontal="center" wrapText="1"/>
    </xf>
    <xf numFmtId="4" fontId="32" fillId="0" borderId="1" xfId="0" applyNumberFormat="1" applyFont="1" applyFill="1" applyBorder="1" applyAlignment="1">
      <alignment horizontal="center"/>
    </xf>
    <xf numFmtId="4" fontId="32" fillId="0" borderId="1" xfId="0" applyNumberFormat="1" applyFont="1" applyFill="1" applyBorder="1" applyAlignment="1">
      <alignment horizontal="left"/>
    </xf>
    <xf numFmtId="165" fontId="32" fillId="0" borderId="1" xfId="0" applyNumberFormat="1" applyFont="1" applyFill="1" applyBorder="1" applyAlignment="1">
      <alignment horizontal="right"/>
    </xf>
    <xf numFmtId="165" fontId="38" fillId="0" borderId="1" xfId="0" applyNumberFormat="1" applyFont="1" applyFill="1" applyBorder="1" applyAlignment="1">
      <alignment horizontal="right"/>
    </xf>
    <xf numFmtId="165" fontId="27" fillId="0" borderId="1" xfId="0" applyNumberFormat="1" applyFont="1" applyFill="1" applyBorder="1" applyAlignment="1">
      <alignment horizontal="right"/>
    </xf>
    <xf numFmtId="166" fontId="32" fillId="0" borderId="3" xfId="0" applyNumberFormat="1" applyFont="1" applyFill="1" applyBorder="1" applyAlignment="1">
      <alignment horizontal="center"/>
    </xf>
    <xf numFmtId="0" fontId="32" fillId="0" borderId="0" xfId="0" applyFont="1" applyFill="1" applyAlignment="1">
      <alignment horizontal="center"/>
    </xf>
    <xf numFmtId="4" fontId="20" fillId="0" borderId="1" xfId="0" applyNumberFormat="1" applyFont="1" applyFill="1" applyBorder="1" applyAlignment="1">
      <alignment wrapText="1"/>
    </xf>
    <xf numFmtId="0" fontId="20" fillId="0" borderId="1" xfId="0" applyNumberFormat="1" applyFont="1" applyFill="1" applyBorder="1" applyAlignment="1">
      <alignment horizontal="center" wrapText="1"/>
    </xf>
    <xf numFmtId="4" fontId="20" fillId="0" borderId="1" xfId="0" applyNumberFormat="1" applyFont="1" applyFill="1" applyBorder="1" applyAlignment="1">
      <alignment horizontal="center"/>
    </xf>
    <xf numFmtId="4" fontId="20" fillId="0" borderId="1" xfId="0" applyNumberFormat="1" applyFont="1" applyFill="1" applyBorder="1" applyAlignment="1">
      <alignment horizontal="left"/>
    </xf>
    <xf numFmtId="165" fontId="20" fillId="0" borderId="1" xfId="0" applyNumberFormat="1" applyFont="1" applyFill="1" applyBorder="1" applyAlignment="1">
      <alignment horizontal="right"/>
    </xf>
    <xf numFmtId="165" fontId="34" fillId="0" borderId="1" xfId="0" applyNumberFormat="1" applyFont="1" applyFill="1" applyBorder="1" applyAlignment="1">
      <alignment horizontal="right"/>
    </xf>
    <xf numFmtId="165" fontId="23" fillId="0" borderId="1" xfId="0" applyNumberFormat="1" applyFont="1" applyFill="1" applyBorder="1" applyAlignment="1">
      <alignment horizontal="right"/>
    </xf>
    <xf numFmtId="165" fontId="34" fillId="0" borderId="3" xfId="0" applyNumberFormat="1" applyFont="1" applyFill="1" applyBorder="1" applyAlignment="1">
      <alignment horizontal="right"/>
    </xf>
    <xf numFmtId="166" fontId="20" fillId="0" borderId="3" xfId="0" applyNumberFormat="1" applyFont="1" applyFill="1" applyBorder="1" applyAlignment="1">
      <alignment horizontal="center"/>
    </xf>
    <xf numFmtId="0" fontId="20" fillId="0" borderId="0" xfId="0" applyFont="1" applyFill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31" fillId="0" borderId="0" xfId="0" applyFont="1" applyFill="1"/>
    <xf numFmtId="0" fontId="21" fillId="0" borderId="0" xfId="0" applyFont="1" applyFill="1"/>
    <xf numFmtId="0" fontId="20" fillId="0" borderId="0" xfId="0" applyFont="1" applyFill="1"/>
    <xf numFmtId="0" fontId="20" fillId="0" borderId="1" xfId="0" applyNumberFormat="1" applyFont="1" applyFill="1" applyBorder="1" applyAlignment="1">
      <alignment horizontal="center"/>
    </xf>
    <xf numFmtId="0" fontId="21" fillId="0" borderId="1" xfId="0" applyNumberFormat="1" applyFont="1" applyFill="1" applyBorder="1" applyAlignment="1">
      <alignment horizontal="center"/>
    </xf>
    <xf numFmtId="0" fontId="31" fillId="0" borderId="1" xfId="0" applyNumberFormat="1" applyFont="1" applyFill="1" applyBorder="1" applyAlignment="1">
      <alignment horizontal="center"/>
    </xf>
    <xf numFmtId="0" fontId="32" fillId="0" borderId="1" xfId="0" applyNumberFormat="1" applyFont="1" applyFill="1" applyBorder="1" applyAlignment="1">
      <alignment horizontal="center"/>
    </xf>
    <xf numFmtId="4" fontId="21" fillId="0" borderId="1" xfId="0" applyNumberFormat="1" applyFont="1" applyFill="1" applyBorder="1" applyAlignment="1">
      <alignment horizontal="center" vertical="justify"/>
    </xf>
    <xf numFmtId="4" fontId="21" fillId="0" borderId="1" xfId="0" applyNumberFormat="1" applyFont="1" applyFill="1" applyBorder="1" applyAlignment="1">
      <alignment vertical="justify"/>
    </xf>
    <xf numFmtId="4" fontId="20" fillId="0" borderId="1" xfId="0" applyNumberFormat="1" applyFont="1" applyFill="1" applyBorder="1" applyAlignment="1">
      <alignment horizontal="left" wrapText="1"/>
    </xf>
    <xf numFmtId="0" fontId="20" fillId="0" borderId="0" xfId="0" applyFont="1" applyFill="1" applyAlignment="1">
      <alignment horizontal="left" vertical="top"/>
    </xf>
    <xf numFmtId="3" fontId="20" fillId="0" borderId="1" xfId="0" applyNumberFormat="1" applyFont="1" applyFill="1" applyBorder="1" applyAlignment="1">
      <alignment horizontal="center"/>
    </xf>
    <xf numFmtId="3" fontId="21" fillId="0" borderId="1" xfId="0" applyNumberFormat="1" applyFont="1" applyFill="1" applyBorder="1" applyAlignment="1">
      <alignment horizontal="center"/>
    </xf>
    <xf numFmtId="3" fontId="31" fillId="0" borderId="1" xfId="0" applyNumberFormat="1" applyFont="1" applyFill="1" applyBorder="1" applyAlignment="1">
      <alignment horizontal="center"/>
    </xf>
    <xf numFmtId="3" fontId="32" fillId="0" borderId="1" xfId="0" applyNumberFormat="1" applyFont="1" applyFill="1" applyBorder="1" applyAlignment="1">
      <alignment horizontal="center"/>
    </xf>
    <xf numFmtId="0" fontId="12" fillId="0" borderId="0" xfId="0" applyFont="1" applyProtection="1">
      <protection locked="0"/>
    </xf>
    <xf numFmtId="0" fontId="63" fillId="0" borderId="0" xfId="3" applyNumberFormat="1" applyFont="1" applyProtection="1"/>
    <xf numFmtId="4" fontId="12" fillId="0" borderId="0" xfId="0" applyNumberFormat="1" applyFont="1" applyFill="1" applyAlignment="1"/>
    <xf numFmtId="0" fontId="63" fillId="0" borderId="0" xfId="4" applyNumberFormat="1" applyFont="1" applyProtection="1">
      <alignment horizontal="left"/>
    </xf>
    <xf numFmtId="0" fontId="18" fillId="0" borderId="0" xfId="5" applyNumberFormat="1" applyFont="1" applyProtection="1"/>
    <xf numFmtId="49" fontId="63" fillId="0" borderId="0" xfId="6" applyNumberFormat="1" applyFont="1" applyProtection="1"/>
    <xf numFmtId="0" fontId="63" fillId="0" borderId="0" xfId="3" applyNumberFormat="1" applyFont="1" applyAlignment="1" applyProtection="1">
      <alignment horizontal="right"/>
    </xf>
    <xf numFmtId="0" fontId="63" fillId="0" borderId="4" xfId="7" applyNumberFormat="1" applyFont="1" applyProtection="1"/>
    <xf numFmtId="49" fontId="63" fillId="0" borderId="1" xfId="8" applyNumberFormat="1" applyFont="1" applyBorder="1" applyProtection="1">
      <alignment horizontal="center" vertical="center" wrapText="1"/>
    </xf>
    <xf numFmtId="49" fontId="63" fillId="0" borderId="1" xfId="9" applyNumberFormat="1" applyFont="1" applyBorder="1" applyProtection="1">
      <alignment horizontal="center" vertical="center" wrapText="1"/>
    </xf>
    <xf numFmtId="0" fontId="63" fillId="0" borderId="0" xfId="7" applyNumberFormat="1" applyFont="1" applyBorder="1" applyProtection="1"/>
    <xf numFmtId="167" fontId="63" fillId="0" borderId="5" xfId="12" applyNumberFormat="1" applyFont="1" applyAlignment="1" applyProtection="1">
      <alignment horizontal="right"/>
    </xf>
    <xf numFmtId="166" fontId="63" fillId="0" borderId="5" xfId="12" applyNumberFormat="1" applyFont="1" applyAlignment="1" applyProtection="1">
      <alignment horizontal="right"/>
    </xf>
    <xf numFmtId="0" fontId="63" fillId="0" borderId="0" xfId="14" applyNumberFormat="1" applyFont="1" applyBorder="1" applyProtection="1"/>
    <xf numFmtId="49" fontId="63" fillId="0" borderId="11" xfId="15" applyNumberFormat="1" applyFont="1" applyProtection="1">
      <alignment horizontal="center"/>
    </xf>
    <xf numFmtId="167" fontId="63" fillId="0" borderId="11" xfId="15" applyNumberFormat="1" applyFont="1" applyProtection="1">
      <alignment horizontal="center"/>
    </xf>
    <xf numFmtId="49" fontId="63" fillId="0" borderId="5" xfId="17" applyNumberFormat="1" applyFont="1" applyProtection="1">
      <alignment horizontal="center"/>
    </xf>
    <xf numFmtId="0" fontId="63" fillId="0" borderId="12" xfId="16" applyNumberFormat="1" applyFont="1" applyAlignment="1" applyProtection="1">
      <alignment wrapText="1"/>
    </xf>
    <xf numFmtId="0" fontId="63" fillId="0" borderId="9" xfId="18" applyNumberFormat="1" applyFont="1" applyAlignment="1" applyProtection="1">
      <alignment wrapText="1"/>
    </xf>
    <xf numFmtId="49" fontId="18" fillId="0" borderId="5" xfId="17" applyNumberFormat="1" applyFont="1" applyProtection="1">
      <alignment horizontal="center"/>
    </xf>
    <xf numFmtId="0" fontId="18" fillId="0" borderId="9" xfId="18" applyNumberFormat="1" applyFont="1" applyAlignment="1" applyProtection="1">
      <alignment wrapText="1"/>
    </xf>
    <xf numFmtId="167" fontId="18" fillId="0" borderId="5" xfId="12" applyNumberFormat="1" applyFont="1" applyAlignment="1" applyProtection="1">
      <alignment horizontal="right"/>
    </xf>
    <xf numFmtId="166" fontId="18" fillId="0" borderId="5" xfId="12" applyNumberFormat="1" applyFont="1" applyAlignment="1" applyProtection="1">
      <alignment horizontal="right"/>
    </xf>
    <xf numFmtId="49" fontId="18" fillId="0" borderId="7" xfId="10" applyNumberFormat="1" applyFont="1" applyProtection="1">
      <alignment horizontal="center"/>
    </xf>
    <xf numFmtId="0" fontId="18" fillId="0" borderId="8" xfId="11" applyNumberFormat="1" applyFont="1" applyAlignment="1" applyProtection="1">
      <alignment wrapText="1"/>
    </xf>
    <xf numFmtId="4" fontId="2" fillId="0" borderId="1" xfId="0" applyNumberFormat="1" applyFont="1" applyFill="1" applyBorder="1" applyAlignment="1">
      <alignment wrapText="1"/>
    </xf>
    <xf numFmtId="165" fontId="4" fillId="0" borderId="1" xfId="0" applyNumberFormat="1" applyFont="1" applyFill="1" applyBorder="1" applyAlignment="1">
      <alignment horizontal="right"/>
    </xf>
    <xf numFmtId="165" fontId="6" fillId="0" borderId="1" xfId="0" applyNumberFormat="1" applyFont="1" applyFill="1" applyBorder="1" applyAlignment="1">
      <alignment horizontal="right"/>
    </xf>
    <xf numFmtId="165" fontId="28" fillId="0" borderId="1" xfId="0" applyNumberFormat="1" applyFont="1" applyFill="1" applyBorder="1" applyAlignment="1">
      <alignment horizontal="right"/>
    </xf>
    <xf numFmtId="165" fontId="2" fillId="0" borderId="1" xfId="0" applyNumberFormat="1" applyFont="1" applyFill="1" applyBorder="1" applyAlignment="1">
      <alignment horizontal="right"/>
    </xf>
    <xf numFmtId="4" fontId="12" fillId="0" borderId="1" xfId="0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 vertical="center" wrapText="1"/>
    </xf>
    <xf numFmtId="4" fontId="12" fillId="0" borderId="0" xfId="0" applyNumberFormat="1" applyFont="1" applyFill="1" applyAlignment="1"/>
    <xf numFmtId="4" fontId="23" fillId="0" borderId="0" xfId="0" applyNumberFormat="1" applyFont="1" applyFill="1" applyAlignment="1"/>
    <xf numFmtId="4" fontId="23" fillId="0" borderId="2" xfId="0" applyNumberFormat="1" applyFont="1" applyFill="1" applyBorder="1" applyAlignment="1">
      <alignment horizontal="right"/>
    </xf>
    <xf numFmtId="4" fontId="25" fillId="0" borderId="0" xfId="0" applyNumberFormat="1" applyFont="1" applyFill="1" applyAlignment="1">
      <alignment horizontal="center" vertical="center" wrapText="1"/>
    </xf>
    <xf numFmtId="0" fontId="15" fillId="0" borderId="0" xfId="0" applyFont="1" applyFill="1" applyAlignment="1"/>
    <xf numFmtId="0" fontId="16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left"/>
    </xf>
    <xf numFmtId="0" fontId="0" fillId="0" borderId="0" xfId="0" applyFont="1" applyFill="1" applyAlignment="1"/>
    <xf numFmtId="0" fontId="0" fillId="0" borderId="0" xfId="0" applyFill="1" applyAlignment="1"/>
    <xf numFmtId="0" fontId="3" fillId="0" borderId="0" xfId="0" applyFont="1" applyFill="1" applyAlignment="1"/>
    <xf numFmtId="0" fontId="16" fillId="0" borderId="0" xfId="2" applyFont="1" applyAlignment="1">
      <alignment horizontal="center" vertical="center" wrapText="1"/>
    </xf>
    <xf numFmtId="0" fontId="57" fillId="0" borderId="0" xfId="2" applyFont="1" applyAlignment="1"/>
    <xf numFmtId="0" fontId="12" fillId="0" borderId="0" xfId="2" applyFont="1" applyFill="1" applyAlignment="1">
      <alignment horizontal="center" wrapText="1"/>
    </xf>
    <xf numFmtId="0" fontId="57" fillId="0" borderId="0" xfId="2" applyFont="1" applyFill="1" applyAlignment="1">
      <alignment horizontal="center" wrapText="1"/>
    </xf>
    <xf numFmtId="0" fontId="57" fillId="0" borderId="0" xfId="2" applyFont="1" applyAlignment="1">
      <alignment horizontal="center"/>
    </xf>
    <xf numFmtId="0" fontId="15" fillId="0" borderId="0" xfId="2" applyFont="1" applyFill="1" applyAlignment="1"/>
    <xf numFmtId="0" fontId="15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 vertical="center" wrapText="1"/>
    </xf>
  </cellXfs>
  <cellStyles count="23">
    <cellStyle name="xl22" xfId="5"/>
    <cellStyle name="xl24" xfId="4"/>
    <cellStyle name="xl25" xfId="20"/>
    <cellStyle name="xl27" xfId="3"/>
    <cellStyle name="xl28" xfId="8"/>
    <cellStyle name="xl29" xfId="11"/>
    <cellStyle name="xl30" xfId="16"/>
    <cellStyle name="xl31" xfId="18"/>
    <cellStyle name="xl38" xfId="19"/>
    <cellStyle name="xl40" xfId="6"/>
    <cellStyle name="xl41" xfId="10"/>
    <cellStyle name="xl42" xfId="15"/>
    <cellStyle name="xl43" xfId="17"/>
    <cellStyle name="xl44" xfId="9"/>
    <cellStyle name="xl45" xfId="12"/>
    <cellStyle name="xl46" xfId="21"/>
    <cellStyle name="xl65" xfId="7"/>
    <cellStyle name="xl66" xfId="14"/>
    <cellStyle name="xl67" xfId="13"/>
    <cellStyle name="xl68" xfId="22"/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4"/>
  <sheetViews>
    <sheetView tabSelected="1" view="pageBreakPreview" zoomScaleNormal="100" zoomScaleSheetLayoutView="100" workbookViewId="0">
      <selection activeCell="D6" sqref="D6"/>
    </sheetView>
  </sheetViews>
  <sheetFormatPr defaultColWidth="9.140625" defaultRowHeight="15" x14ac:dyDescent="0.25"/>
  <cols>
    <col min="1" max="1" width="26.28515625" style="351" customWidth="1"/>
    <col min="2" max="2" width="50.85546875" style="351" customWidth="1"/>
    <col min="3" max="3" width="15.42578125" style="351" customWidth="1"/>
    <col min="4" max="4" width="13.42578125" style="351" customWidth="1"/>
    <col min="5" max="5" width="14" style="351" customWidth="1"/>
    <col min="6" max="6" width="9.7109375" style="351" customWidth="1"/>
    <col min="7" max="16384" width="9.140625" style="351"/>
  </cols>
  <sheetData>
    <row r="1" spans="1:6" x14ac:dyDescent="0.25">
      <c r="C1" s="384" t="s">
        <v>233</v>
      </c>
      <c r="D1" s="384"/>
      <c r="E1" s="384"/>
    </row>
    <row r="2" spans="1:6" x14ac:dyDescent="0.25">
      <c r="C2" s="384" t="s">
        <v>130</v>
      </c>
      <c r="D2" s="384"/>
      <c r="E2" s="384"/>
    </row>
    <row r="3" spans="1:6" x14ac:dyDescent="0.25">
      <c r="C3" s="384" t="s">
        <v>131</v>
      </c>
      <c r="D3" s="384"/>
      <c r="E3" s="384"/>
    </row>
    <row r="4" spans="1:6" x14ac:dyDescent="0.25">
      <c r="C4" s="384" t="s">
        <v>132</v>
      </c>
      <c r="D4" s="384"/>
      <c r="E4" s="384"/>
    </row>
    <row r="5" spans="1:6" x14ac:dyDescent="0.25">
      <c r="A5" s="352"/>
      <c r="B5" s="352"/>
      <c r="C5" s="384" t="s">
        <v>282</v>
      </c>
      <c r="D5" s="384"/>
      <c r="E5" s="384"/>
      <c r="F5" s="352"/>
    </row>
    <row r="6" spans="1:6" ht="36" customHeight="1" x14ac:dyDescent="0.25">
      <c r="A6" s="352"/>
      <c r="B6" s="352"/>
      <c r="C6" s="353"/>
      <c r="D6" s="353"/>
      <c r="E6" s="353"/>
      <c r="F6" s="352"/>
    </row>
    <row r="7" spans="1:6" x14ac:dyDescent="0.25">
      <c r="A7" s="382" t="s">
        <v>60</v>
      </c>
      <c r="B7" s="382"/>
      <c r="C7" s="382"/>
      <c r="D7" s="382"/>
      <c r="E7" s="382"/>
      <c r="F7" s="352"/>
    </row>
    <row r="8" spans="1:6" ht="12.75" customHeight="1" x14ac:dyDescent="0.25">
      <c r="A8" s="383" t="s">
        <v>230</v>
      </c>
      <c r="B8" s="383"/>
      <c r="C8" s="383"/>
      <c r="D8" s="383"/>
      <c r="E8" s="383"/>
      <c r="F8" s="352"/>
    </row>
    <row r="9" spans="1:6" x14ac:dyDescent="0.25">
      <c r="A9" s="354"/>
      <c r="B9" s="355"/>
      <c r="C9" s="356"/>
      <c r="D9" s="352"/>
      <c r="E9" s="357" t="s">
        <v>157</v>
      </c>
      <c r="F9" s="352"/>
    </row>
    <row r="10" spans="1:6" ht="42.75" x14ac:dyDescent="0.25">
      <c r="A10" s="90" t="s">
        <v>61</v>
      </c>
      <c r="B10" s="90" t="s">
        <v>62</v>
      </c>
      <c r="C10" s="90" t="s">
        <v>231</v>
      </c>
      <c r="D10" s="92" t="s">
        <v>232</v>
      </c>
      <c r="E10" s="92" t="s">
        <v>40</v>
      </c>
      <c r="F10" s="358"/>
    </row>
    <row r="11" spans="1:6" ht="40.5" customHeight="1" thickBot="1" x14ac:dyDescent="0.3">
      <c r="A11" s="359" t="s">
        <v>158</v>
      </c>
      <c r="B11" s="359" t="s">
        <v>134</v>
      </c>
      <c r="C11" s="360" t="s">
        <v>135</v>
      </c>
      <c r="D11" s="360" t="s">
        <v>136</v>
      </c>
      <c r="E11" s="360" t="s">
        <v>159</v>
      </c>
      <c r="F11" s="361"/>
    </row>
    <row r="12" spans="1:6" ht="12.75" customHeight="1" x14ac:dyDescent="0.25">
      <c r="A12" s="374" t="s">
        <v>160</v>
      </c>
      <c r="B12" s="375" t="s">
        <v>256</v>
      </c>
      <c r="C12" s="372">
        <v>240694500</v>
      </c>
      <c r="D12" s="372">
        <v>239149000</v>
      </c>
      <c r="E12" s="373">
        <f>D12/C12</f>
        <v>0.99399999999999999</v>
      </c>
      <c r="F12" s="364"/>
    </row>
    <row r="13" spans="1:6" x14ac:dyDescent="0.25">
      <c r="A13" s="365"/>
      <c r="B13" s="368" t="s">
        <v>161</v>
      </c>
      <c r="C13" s="366"/>
      <c r="D13" s="366"/>
      <c r="E13" s="363"/>
      <c r="F13" s="364"/>
    </row>
    <row r="14" spans="1:6" x14ac:dyDescent="0.25">
      <c r="A14" s="370" t="s">
        <v>162</v>
      </c>
      <c r="B14" s="371" t="s">
        <v>163</v>
      </c>
      <c r="C14" s="372">
        <v>102458200</v>
      </c>
      <c r="D14" s="372">
        <v>114155700</v>
      </c>
      <c r="E14" s="373">
        <f t="shared" ref="E14:E19" si="0">D14/C14</f>
        <v>1.1140000000000001</v>
      </c>
      <c r="F14" s="364"/>
    </row>
    <row r="15" spans="1:6" x14ac:dyDescent="0.25">
      <c r="A15" s="370" t="s">
        <v>164</v>
      </c>
      <c r="B15" s="371" t="s">
        <v>165</v>
      </c>
      <c r="C15" s="372">
        <v>89658500</v>
      </c>
      <c r="D15" s="372">
        <v>99006800</v>
      </c>
      <c r="E15" s="373">
        <f t="shared" si="0"/>
        <v>1.1040000000000001</v>
      </c>
      <c r="F15" s="364"/>
    </row>
    <row r="16" spans="1:6" x14ac:dyDescent="0.25">
      <c r="A16" s="367" t="s">
        <v>166</v>
      </c>
      <c r="B16" s="369" t="s">
        <v>167</v>
      </c>
      <c r="C16" s="362">
        <v>89658500</v>
      </c>
      <c r="D16" s="362">
        <v>99006800</v>
      </c>
      <c r="E16" s="363">
        <f t="shared" si="0"/>
        <v>1.1040000000000001</v>
      </c>
      <c r="F16" s="364"/>
    </row>
    <row r="17" spans="1:6" ht="90" x14ac:dyDescent="0.25">
      <c r="A17" s="367" t="s">
        <v>168</v>
      </c>
      <c r="B17" s="369" t="s">
        <v>169</v>
      </c>
      <c r="C17" s="362">
        <v>88893400</v>
      </c>
      <c r="D17" s="362">
        <v>102798300</v>
      </c>
      <c r="E17" s="363">
        <f t="shared" si="0"/>
        <v>1.1559999999999999</v>
      </c>
      <c r="F17" s="364"/>
    </row>
    <row r="18" spans="1:6" ht="135" x14ac:dyDescent="0.25">
      <c r="A18" s="367" t="s">
        <v>170</v>
      </c>
      <c r="B18" s="369" t="s">
        <v>171</v>
      </c>
      <c r="C18" s="362">
        <v>99200</v>
      </c>
      <c r="D18" s="362">
        <v>82759.53</v>
      </c>
      <c r="E18" s="363">
        <f t="shared" si="0"/>
        <v>0.83399999999999996</v>
      </c>
      <c r="F18" s="364"/>
    </row>
    <row r="19" spans="1:6" ht="63" customHeight="1" x14ac:dyDescent="0.25">
      <c r="A19" s="367" t="s">
        <v>172</v>
      </c>
      <c r="B19" s="369" t="s">
        <v>173</v>
      </c>
      <c r="C19" s="362">
        <v>665900</v>
      </c>
      <c r="D19" s="362">
        <v>-6044600</v>
      </c>
      <c r="E19" s="363">
        <f t="shared" si="0"/>
        <v>-9.077</v>
      </c>
      <c r="F19" s="364"/>
    </row>
    <row r="20" spans="1:6" ht="110.25" customHeight="1" x14ac:dyDescent="0.25">
      <c r="A20" s="367" t="s">
        <v>238</v>
      </c>
      <c r="B20" s="369" t="s">
        <v>257</v>
      </c>
      <c r="C20" s="362">
        <v>0</v>
      </c>
      <c r="D20" s="362">
        <v>2170399.65</v>
      </c>
      <c r="E20" s="363">
        <v>1</v>
      </c>
      <c r="F20" s="364"/>
    </row>
    <row r="21" spans="1:6" ht="16.5" customHeight="1" x14ac:dyDescent="0.25">
      <c r="A21" s="370" t="s">
        <v>239</v>
      </c>
      <c r="B21" s="371" t="s">
        <v>258</v>
      </c>
      <c r="C21" s="372">
        <v>0</v>
      </c>
      <c r="D21" s="372">
        <v>113646.5</v>
      </c>
      <c r="E21" s="373">
        <v>1</v>
      </c>
      <c r="F21" s="364"/>
    </row>
    <row r="22" spans="1:6" ht="16.5" customHeight="1" x14ac:dyDescent="0.25">
      <c r="A22" s="367" t="s">
        <v>240</v>
      </c>
      <c r="B22" s="369" t="s">
        <v>259</v>
      </c>
      <c r="C22" s="362">
        <v>0</v>
      </c>
      <c r="D22" s="362">
        <v>113646.5</v>
      </c>
      <c r="E22" s="363">
        <v>1</v>
      </c>
      <c r="F22" s="364"/>
    </row>
    <row r="23" spans="1:6" x14ac:dyDescent="0.25">
      <c r="A23" s="367" t="s">
        <v>241</v>
      </c>
      <c r="B23" s="369" t="s">
        <v>259</v>
      </c>
      <c r="C23" s="362">
        <v>0</v>
      </c>
      <c r="D23" s="362">
        <v>113646.5</v>
      </c>
      <c r="E23" s="363">
        <v>1</v>
      </c>
      <c r="F23" s="364"/>
    </row>
    <row r="24" spans="1:6" x14ac:dyDescent="0.25">
      <c r="A24" s="370" t="s">
        <v>174</v>
      </c>
      <c r="B24" s="371" t="s">
        <v>175</v>
      </c>
      <c r="C24" s="372">
        <v>3190200</v>
      </c>
      <c r="D24" s="372">
        <v>3875219.92</v>
      </c>
      <c r="E24" s="373">
        <f t="shared" ref="E24:E42" si="1">D24/C24</f>
        <v>1.2150000000000001</v>
      </c>
      <c r="F24" s="364"/>
    </row>
    <row r="25" spans="1:6" x14ac:dyDescent="0.25">
      <c r="A25" s="367" t="s">
        <v>176</v>
      </c>
      <c r="B25" s="369" t="s">
        <v>177</v>
      </c>
      <c r="C25" s="362">
        <v>1112600</v>
      </c>
      <c r="D25" s="362">
        <v>431239.67999999999</v>
      </c>
      <c r="E25" s="363">
        <f t="shared" si="1"/>
        <v>0.38800000000000001</v>
      </c>
      <c r="F25" s="364"/>
    </row>
    <row r="26" spans="1:6" ht="45" x14ac:dyDescent="0.25">
      <c r="A26" s="367" t="s">
        <v>178</v>
      </c>
      <c r="B26" s="369" t="s">
        <v>179</v>
      </c>
      <c r="C26" s="362">
        <v>1112600</v>
      </c>
      <c r="D26" s="362">
        <v>431239.67999999999</v>
      </c>
      <c r="E26" s="363">
        <f t="shared" si="1"/>
        <v>0.38800000000000001</v>
      </c>
      <c r="F26" s="364"/>
    </row>
    <row r="27" spans="1:6" x14ac:dyDescent="0.25">
      <c r="A27" s="367" t="s">
        <v>180</v>
      </c>
      <c r="B27" s="369" t="s">
        <v>181</v>
      </c>
      <c r="C27" s="362">
        <v>2077600</v>
      </c>
      <c r="D27" s="362">
        <v>3443980.24</v>
      </c>
      <c r="E27" s="363">
        <f t="shared" si="1"/>
        <v>1.6579999999999999</v>
      </c>
      <c r="F27" s="364"/>
    </row>
    <row r="28" spans="1:6" x14ac:dyDescent="0.25">
      <c r="A28" s="367" t="s">
        <v>182</v>
      </c>
      <c r="B28" s="369" t="s">
        <v>183</v>
      </c>
      <c r="C28" s="362">
        <v>1950400</v>
      </c>
      <c r="D28" s="362">
        <v>3317771.93</v>
      </c>
      <c r="E28" s="363">
        <f t="shared" si="1"/>
        <v>1.7010000000000001</v>
      </c>
      <c r="F28" s="364"/>
    </row>
    <row r="29" spans="1:6" ht="45" x14ac:dyDescent="0.25">
      <c r="A29" s="367" t="s">
        <v>184</v>
      </c>
      <c r="B29" s="369" t="s">
        <v>185</v>
      </c>
      <c r="C29" s="362">
        <v>1950400</v>
      </c>
      <c r="D29" s="362">
        <v>3317771.93</v>
      </c>
      <c r="E29" s="363">
        <f t="shared" si="1"/>
        <v>1.7010000000000001</v>
      </c>
      <c r="F29" s="364"/>
    </row>
    <row r="30" spans="1:6" x14ac:dyDescent="0.25">
      <c r="A30" s="367" t="s">
        <v>186</v>
      </c>
      <c r="B30" s="369" t="s">
        <v>187</v>
      </c>
      <c r="C30" s="362">
        <v>127200</v>
      </c>
      <c r="D30" s="362">
        <v>126208.31</v>
      </c>
      <c r="E30" s="363">
        <f t="shared" si="1"/>
        <v>0.99199999999999999</v>
      </c>
      <c r="F30" s="364"/>
    </row>
    <row r="31" spans="1:6" ht="42.75" customHeight="1" x14ac:dyDescent="0.25">
      <c r="A31" s="367" t="s">
        <v>188</v>
      </c>
      <c r="B31" s="369" t="s">
        <v>189</v>
      </c>
      <c r="C31" s="362">
        <v>127200</v>
      </c>
      <c r="D31" s="362">
        <v>126208.31</v>
      </c>
      <c r="E31" s="363">
        <f t="shared" si="1"/>
        <v>0.99199999999999999</v>
      </c>
      <c r="F31" s="364"/>
    </row>
    <row r="32" spans="1:6" ht="75" customHeight="1" x14ac:dyDescent="0.25">
      <c r="A32" s="370" t="s">
        <v>190</v>
      </c>
      <c r="B32" s="371" t="s">
        <v>191</v>
      </c>
      <c r="C32" s="372">
        <v>8073100</v>
      </c>
      <c r="D32" s="372">
        <v>9415000</v>
      </c>
      <c r="E32" s="373">
        <f t="shared" si="1"/>
        <v>1.1659999999999999</v>
      </c>
      <c r="F32" s="364"/>
    </row>
    <row r="33" spans="1:6" ht="105" x14ac:dyDescent="0.25">
      <c r="A33" s="367" t="s">
        <v>192</v>
      </c>
      <c r="B33" s="369" t="s">
        <v>193</v>
      </c>
      <c r="C33" s="362">
        <v>2343300</v>
      </c>
      <c r="D33" s="362">
        <v>2997934.97</v>
      </c>
      <c r="E33" s="363">
        <f t="shared" si="1"/>
        <v>1.2789999999999999</v>
      </c>
      <c r="F33" s="364"/>
    </row>
    <row r="34" spans="1:6" ht="75" x14ac:dyDescent="0.25">
      <c r="A34" s="367" t="s">
        <v>194</v>
      </c>
      <c r="B34" s="369" t="s">
        <v>195</v>
      </c>
      <c r="C34" s="362">
        <v>2343300</v>
      </c>
      <c r="D34" s="362">
        <v>2997934.97</v>
      </c>
      <c r="E34" s="363">
        <f t="shared" si="1"/>
        <v>1.2789999999999999</v>
      </c>
      <c r="F34" s="364"/>
    </row>
    <row r="35" spans="1:6" ht="90" x14ac:dyDescent="0.25">
      <c r="A35" s="367" t="s">
        <v>196</v>
      </c>
      <c r="B35" s="369" t="s">
        <v>197</v>
      </c>
      <c r="C35" s="362">
        <v>2343300</v>
      </c>
      <c r="D35" s="362">
        <v>2997934.97</v>
      </c>
      <c r="E35" s="363">
        <f t="shared" si="1"/>
        <v>1.2789999999999999</v>
      </c>
      <c r="F35" s="364"/>
    </row>
    <row r="36" spans="1:6" ht="90" x14ac:dyDescent="0.25">
      <c r="A36" s="367" t="s">
        <v>198</v>
      </c>
      <c r="B36" s="369" t="s">
        <v>199</v>
      </c>
      <c r="C36" s="362">
        <v>5729800</v>
      </c>
      <c r="D36" s="362">
        <v>6417100</v>
      </c>
      <c r="E36" s="363">
        <f t="shared" si="1"/>
        <v>1.1200000000000001</v>
      </c>
      <c r="F36" s="364"/>
    </row>
    <row r="37" spans="1:6" ht="90" x14ac:dyDescent="0.25">
      <c r="A37" s="367" t="s">
        <v>200</v>
      </c>
      <c r="B37" s="369" t="s">
        <v>201</v>
      </c>
      <c r="C37" s="362">
        <v>5729800</v>
      </c>
      <c r="D37" s="362">
        <v>6417100</v>
      </c>
      <c r="E37" s="363">
        <f t="shared" si="1"/>
        <v>1.1200000000000001</v>
      </c>
      <c r="F37" s="364"/>
    </row>
    <row r="38" spans="1:6" ht="87.75" customHeight="1" x14ac:dyDescent="0.25">
      <c r="A38" s="367" t="s">
        <v>202</v>
      </c>
      <c r="B38" s="369" t="s">
        <v>203</v>
      </c>
      <c r="C38" s="362">
        <v>5729800</v>
      </c>
      <c r="D38" s="362">
        <v>6417100</v>
      </c>
      <c r="E38" s="363">
        <f t="shared" si="1"/>
        <v>1.1200000000000001</v>
      </c>
      <c r="F38" s="364"/>
    </row>
    <row r="39" spans="1:6" ht="32.25" customHeight="1" x14ac:dyDescent="0.25">
      <c r="A39" s="370" t="s">
        <v>204</v>
      </c>
      <c r="B39" s="371" t="s">
        <v>205</v>
      </c>
      <c r="C39" s="372">
        <v>1536400</v>
      </c>
      <c r="D39" s="372">
        <v>1687690.17</v>
      </c>
      <c r="E39" s="373">
        <f t="shared" si="1"/>
        <v>1.0980000000000001</v>
      </c>
      <c r="F39" s="364"/>
    </row>
    <row r="40" spans="1:6" ht="45" customHeight="1" x14ac:dyDescent="0.25">
      <c r="A40" s="367" t="s">
        <v>206</v>
      </c>
      <c r="B40" s="369" t="s">
        <v>207</v>
      </c>
      <c r="C40" s="362">
        <v>1536400</v>
      </c>
      <c r="D40" s="362">
        <v>1687690.17</v>
      </c>
      <c r="E40" s="363">
        <f t="shared" si="1"/>
        <v>1.0980000000000001</v>
      </c>
      <c r="F40" s="364"/>
    </row>
    <row r="41" spans="1:6" ht="45" x14ac:dyDescent="0.25">
      <c r="A41" s="367" t="s">
        <v>208</v>
      </c>
      <c r="B41" s="369" t="s">
        <v>209</v>
      </c>
      <c r="C41" s="362">
        <v>1536400</v>
      </c>
      <c r="D41" s="362">
        <v>1687690.17</v>
      </c>
      <c r="E41" s="363">
        <f t="shared" si="1"/>
        <v>1.0980000000000001</v>
      </c>
      <c r="F41" s="364"/>
    </row>
    <row r="42" spans="1:6" ht="60" x14ac:dyDescent="0.25">
      <c r="A42" s="367" t="s">
        <v>210</v>
      </c>
      <c r="B42" s="369" t="s">
        <v>211</v>
      </c>
      <c r="C42" s="362">
        <v>1536400</v>
      </c>
      <c r="D42" s="362">
        <v>1687690.17</v>
      </c>
      <c r="E42" s="363">
        <f t="shared" si="1"/>
        <v>1.0980000000000001</v>
      </c>
      <c r="F42" s="364"/>
    </row>
    <row r="43" spans="1:6" ht="29.25" x14ac:dyDescent="0.25">
      <c r="A43" s="370" t="s">
        <v>242</v>
      </c>
      <c r="B43" s="371" t="s">
        <v>260</v>
      </c>
      <c r="C43" s="372">
        <v>0</v>
      </c>
      <c r="D43" s="372">
        <v>50267.199999999997</v>
      </c>
      <c r="E43" s="373">
        <v>1</v>
      </c>
      <c r="F43" s="364"/>
    </row>
    <row r="44" spans="1:6" ht="28.5" customHeight="1" x14ac:dyDescent="0.25">
      <c r="A44" s="367" t="s">
        <v>243</v>
      </c>
      <c r="B44" s="369" t="s">
        <v>261</v>
      </c>
      <c r="C44" s="362">
        <v>0</v>
      </c>
      <c r="D44" s="362">
        <v>50267.199999999997</v>
      </c>
      <c r="E44" s="363">
        <v>1</v>
      </c>
      <c r="F44" s="364"/>
    </row>
    <row r="45" spans="1:6" ht="89.25" customHeight="1" x14ac:dyDescent="0.25">
      <c r="A45" s="367" t="s">
        <v>244</v>
      </c>
      <c r="B45" s="369" t="s">
        <v>262</v>
      </c>
      <c r="C45" s="362">
        <v>0</v>
      </c>
      <c r="D45" s="362">
        <v>50267.199999999997</v>
      </c>
      <c r="E45" s="363">
        <v>1</v>
      </c>
      <c r="F45" s="364"/>
    </row>
    <row r="46" spans="1:6" ht="77.25" customHeight="1" x14ac:dyDescent="0.25">
      <c r="A46" s="367" t="s">
        <v>245</v>
      </c>
      <c r="B46" s="369" t="s">
        <v>263</v>
      </c>
      <c r="C46" s="362">
        <v>0</v>
      </c>
      <c r="D46" s="362">
        <v>50267.199999999997</v>
      </c>
      <c r="E46" s="363">
        <v>1</v>
      </c>
      <c r="F46" s="364"/>
    </row>
    <row r="47" spans="1:6" x14ac:dyDescent="0.25">
      <c r="A47" s="370" t="s">
        <v>246</v>
      </c>
      <c r="B47" s="371" t="s">
        <v>264</v>
      </c>
      <c r="C47" s="372">
        <v>0</v>
      </c>
      <c r="D47" s="372">
        <v>7042</v>
      </c>
      <c r="E47" s="373">
        <v>1</v>
      </c>
      <c r="F47" s="352"/>
    </row>
    <row r="48" spans="1:6" x14ac:dyDescent="0.25">
      <c r="A48" s="367" t="s">
        <v>247</v>
      </c>
      <c r="B48" s="369" t="s">
        <v>265</v>
      </c>
      <c r="C48" s="362">
        <v>0</v>
      </c>
      <c r="D48" s="362">
        <v>7042</v>
      </c>
      <c r="E48" s="363">
        <v>1</v>
      </c>
      <c r="F48" s="352"/>
    </row>
    <row r="49" spans="1:5" ht="30" x14ac:dyDescent="0.25">
      <c r="A49" s="367" t="s">
        <v>248</v>
      </c>
      <c r="B49" s="369" t="s">
        <v>266</v>
      </c>
      <c r="C49" s="362">
        <v>0</v>
      </c>
      <c r="D49" s="362">
        <v>7042</v>
      </c>
      <c r="E49" s="363">
        <v>1</v>
      </c>
    </row>
    <row r="50" spans="1:5" x14ac:dyDescent="0.25">
      <c r="A50" s="370" t="s">
        <v>212</v>
      </c>
      <c r="B50" s="371" t="s">
        <v>213</v>
      </c>
      <c r="C50" s="372">
        <v>138236300</v>
      </c>
      <c r="D50" s="372">
        <v>124993300</v>
      </c>
      <c r="E50" s="373">
        <f t="shared" ref="E50:E61" si="2">D50/C50</f>
        <v>0.90400000000000003</v>
      </c>
    </row>
    <row r="51" spans="1:5" ht="45" x14ac:dyDescent="0.25">
      <c r="A51" s="367" t="s">
        <v>214</v>
      </c>
      <c r="B51" s="369" t="s">
        <v>215</v>
      </c>
      <c r="C51" s="362">
        <v>137536800</v>
      </c>
      <c r="D51" s="362">
        <v>124293800</v>
      </c>
      <c r="E51" s="363">
        <f t="shared" si="2"/>
        <v>0.90400000000000003</v>
      </c>
    </row>
    <row r="52" spans="1:5" ht="30" x14ac:dyDescent="0.25">
      <c r="A52" s="367" t="s">
        <v>216</v>
      </c>
      <c r="B52" s="369" t="s">
        <v>217</v>
      </c>
      <c r="C52" s="362">
        <v>122032700</v>
      </c>
      <c r="D52" s="362">
        <v>108789700</v>
      </c>
      <c r="E52" s="363">
        <f t="shared" si="2"/>
        <v>0.89100000000000001</v>
      </c>
    </row>
    <row r="53" spans="1:5" ht="30" x14ac:dyDescent="0.25">
      <c r="A53" s="367" t="s">
        <v>218</v>
      </c>
      <c r="B53" s="369" t="s">
        <v>219</v>
      </c>
      <c r="C53" s="362">
        <v>122032700</v>
      </c>
      <c r="D53" s="362">
        <v>108789700</v>
      </c>
      <c r="E53" s="363">
        <f t="shared" si="2"/>
        <v>0.89100000000000001</v>
      </c>
    </row>
    <row r="54" spans="1:5" ht="45" x14ac:dyDescent="0.25">
      <c r="A54" s="367" t="s">
        <v>220</v>
      </c>
      <c r="B54" s="369" t="s">
        <v>221</v>
      </c>
      <c r="C54" s="362">
        <v>122032700</v>
      </c>
      <c r="D54" s="362">
        <v>108789700</v>
      </c>
      <c r="E54" s="363">
        <f t="shared" si="2"/>
        <v>0.89100000000000001</v>
      </c>
    </row>
    <row r="55" spans="1:5" x14ac:dyDescent="0.25">
      <c r="A55" s="367" t="s">
        <v>249</v>
      </c>
      <c r="B55" s="369" t="s">
        <v>267</v>
      </c>
      <c r="C55" s="362">
        <v>15504100</v>
      </c>
      <c r="D55" s="362">
        <v>15504100</v>
      </c>
      <c r="E55" s="363">
        <f t="shared" si="2"/>
        <v>1</v>
      </c>
    </row>
    <row r="56" spans="1:5" ht="30" x14ac:dyDescent="0.25">
      <c r="A56" s="367" t="s">
        <v>250</v>
      </c>
      <c r="B56" s="369" t="s">
        <v>268</v>
      </c>
      <c r="C56" s="362">
        <v>15504100</v>
      </c>
      <c r="D56" s="362">
        <v>15504100</v>
      </c>
      <c r="E56" s="363">
        <f t="shared" si="2"/>
        <v>1</v>
      </c>
    </row>
    <row r="57" spans="1:5" ht="31.5" customHeight="1" x14ac:dyDescent="0.25">
      <c r="A57" s="367" t="s">
        <v>251</v>
      </c>
      <c r="B57" s="369" t="s">
        <v>269</v>
      </c>
      <c r="C57" s="362">
        <v>15504100</v>
      </c>
      <c r="D57" s="362">
        <v>15504100</v>
      </c>
      <c r="E57" s="363">
        <f t="shared" si="2"/>
        <v>1</v>
      </c>
    </row>
    <row r="58" spans="1:5" ht="86.25" x14ac:dyDescent="0.25">
      <c r="A58" s="370" t="s">
        <v>252</v>
      </c>
      <c r="B58" s="371" t="s">
        <v>270</v>
      </c>
      <c r="C58" s="372">
        <v>699500</v>
      </c>
      <c r="D58" s="372">
        <v>699530.88</v>
      </c>
      <c r="E58" s="373">
        <f t="shared" si="2"/>
        <v>1</v>
      </c>
    </row>
    <row r="59" spans="1:5" ht="105" x14ac:dyDescent="0.25">
      <c r="A59" s="367" t="s">
        <v>253</v>
      </c>
      <c r="B59" s="369" t="s">
        <v>271</v>
      </c>
      <c r="C59" s="362">
        <v>699500</v>
      </c>
      <c r="D59" s="362">
        <v>699530.88</v>
      </c>
      <c r="E59" s="363">
        <f t="shared" si="2"/>
        <v>1</v>
      </c>
    </row>
    <row r="60" spans="1:5" ht="90" x14ac:dyDescent="0.25">
      <c r="A60" s="367" t="s">
        <v>254</v>
      </c>
      <c r="B60" s="369" t="s">
        <v>272</v>
      </c>
      <c r="C60" s="362">
        <v>699500</v>
      </c>
      <c r="D60" s="362">
        <v>699530.88</v>
      </c>
      <c r="E60" s="363">
        <f t="shared" si="2"/>
        <v>1</v>
      </c>
    </row>
    <row r="61" spans="1:5" ht="64.5" customHeight="1" x14ac:dyDescent="0.25">
      <c r="A61" s="367" t="s">
        <v>255</v>
      </c>
      <c r="B61" s="369" t="s">
        <v>273</v>
      </c>
      <c r="C61" s="362">
        <v>699500</v>
      </c>
      <c r="D61" s="362">
        <v>699530.88</v>
      </c>
      <c r="E61" s="363">
        <f t="shared" si="2"/>
        <v>1</v>
      </c>
    </row>
    <row r="65" ht="34.5" customHeight="1" x14ac:dyDescent="0.25"/>
    <row r="67" ht="34.5" customHeight="1" x14ac:dyDescent="0.25"/>
    <row r="68" ht="42.75" customHeight="1" x14ac:dyDescent="0.25"/>
    <row r="69" ht="54.75" customHeight="1" x14ac:dyDescent="0.25"/>
    <row r="70" ht="41.25" hidden="1" customHeight="1" x14ac:dyDescent="0.25"/>
    <row r="71" ht="114.75" customHeight="1" x14ac:dyDescent="0.25"/>
    <row r="72" ht="13.5" customHeight="1" x14ac:dyDescent="0.25"/>
    <row r="74" ht="3" hidden="1" customHeight="1" x14ac:dyDescent="0.25"/>
  </sheetData>
  <mergeCells count="7">
    <mergeCell ref="A7:E7"/>
    <mergeCell ref="A8:E8"/>
    <mergeCell ref="C1:E1"/>
    <mergeCell ref="C2:E2"/>
    <mergeCell ref="C3:E3"/>
    <mergeCell ref="C4:E4"/>
    <mergeCell ref="C5:E5"/>
  </mergeCells>
  <printOptions horizontalCentered="1"/>
  <pageMargins left="1.1811023622047245" right="0.39370078740157483" top="0.39370078740157483" bottom="0.39370078740157483" header="0" footer="0"/>
  <pageSetup paperSize="9" scale="72" fitToHeight="100" orientation="portrait" r:id="rId1"/>
  <headerFooter alignWithMargins="0"/>
  <rowBreaks count="1" manualBreakCount="1">
    <brk id="53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7"/>
  <sheetViews>
    <sheetView view="pageBreakPreview" zoomScale="80" zoomScaleNormal="100" zoomScaleSheetLayoutView="80" workbookViewId="0">
      <selection activeCell="I5" sqref="I5:K5"/>
    </sheetView>
  </sheetViews>
  <sheetFormatPr defaultColWidth="9.140625" defaultRowHeight="16.5" x14ac:dyDescent="0.25"/>
  <cols>
    <col min="1" max="1" width="57" style="143" customWidth="1"/>
    <col min="2" max="2" width="9" style="144" customWidth="1"/>
    <col min="3" max="3" width="5.28515625" style="131" customWidth="1"/>
    <col min="4" max="4" width="5.140625" style="131" customWidth="1"/>
    <col min="5" max="5" width="17.42578125" style="131" customWidth="1"/>
    <col min="6" max="6" width="7.28515625" style="131" customWidth="1"/>
    <col min="7" max="7" width="13" style="147" customWidth="1"/>
    <col min="8" max="8" width="15.7109375" style="180" hidden="1" customWidth="1"/>
    <col min="9" max="9" width="13" style="146" customWidth="1"/>
    <col min="10" max="10" width="18.140625" style="179" hidden="1" customWidth="1"/>
    <col min="11" max="11" width="20.5703125" style="131" customWidth="1"/>
    <col min="12" max="19" width="13" style="131" customWidth="1"/>
    <col min="20" max="16384" width="9.140625" style="131"/>
  </cols>
  <sheetData>
    <row r="1" spans="1:14" ht="14.25" customHeight="1" x14ac:dyDescent="0.25">
      <c r="A1" s="128"/>
      <c r="B1" s="129"/>
      <c r="C1" s="130"/>
      <c r="E1" s="132"/>
      <c r="F1" s="132"/>
      <c r="G1" s="132"/>
      <c r="H1" s="174"/>
      <c r="I1" s="385" t="s">
        <v>147</v>
      </c>
      <c r="J1" s="385"/>
      <c r="K1" s="385"/>
      <c r="L1" s="385"/>
      <c r="M1" s="385"/>
      <c r="N1" s="385"/>
    </row>
    <row r="2" spans="1:14" x14ac:dyDescent="0.25">
      <c r="A2" s="128"/>
      <c r="B2" s="129"/>
      <c r="C2" s="133"/>
      <c r="E2" s="132"/>
      <c r="F2" s="132"/>
      <c r="G2" s="132"/>
      <c r="H2" s="174"/>
      <c r="I2" s="385" t="s">
        <v>130</v>
      </c>
      <c r="J2" s="385"/>
      <c r="K2" s="385"/>
      <c r="L2" s="385"/>
      <c r="M2" s="385"/>
      <c r="N2" s="385"/>
    </row>
    <row r="3" spans="1:14" x14ac:dyDescent="0.25">
      <c r="A3" s="128"/>
      <c r="B3" s="129"/>
      <c r="C3" s="130"/>
      <c r="E3" s="132"/>
      <c r="F3" s="132"/>
      <c r="G3" s="132"/>
      <c r="H3" s="174"/>
      <c r="I3" s="385" t="s">
        <v>131</v>
      </c>
      <c r="J3" s="385"/>
      <c r="K3" s="385"/>
      <c r="L3" s="385"/>
      <c r="M3" s="385"/>
      <c r="N3" s="385"/>
    </row>
    <row r="4" spans="1:14" ht="13.5" customHeight="1" x14ac:dyDescent="0.25">
      <c r="A4" s="134"/>
      <c r="B4" s="135"/>
      <c r="C4" s="130"/>
      <c r="E4" s="132"/>
      <c r="F4" s="132"/>
      <c r="G4" s="132"/>
      <c r="H4" s="174"/>
      <c r="I4" s="385" t="s">
        <v>132</v>
      </c>
      <c r="J4" s="385"/>
      <c r="K4" s="385"/>
      <c r="L4" s="385"/>
      <c r="M4" s="385"/>
      <c r="N4" s="385"/>
    </row>
    <row r="5" spans="1:14" x14ac:dyDescent="0.25">
      <c r="A5" s="134"/>
      <c r="B5" s="135"/>
      <c r="C5" s="130"/>
      <c r="E5" s="132"/>
      <c r="F5" s="132"/>
      <c r="G5" s="132"/>
      <c r="H5" s="174"/>
      <c r="I5" s="385" t="s">
        <v>281</v>
      </c>
      <c r="J5" s="385"/>
      <c r="K5" s="385"/>
      <c r="L5" s="385"/>
      <c r="M5" s="385"/>
      <c r="N5" s="385"/>
    </row>
    <row r="6" spans="1:14" x14ac:dyDescent="0.25">
      <c r="A6" s="134"/>
      <c r="B6" s="135"/>
      <c r="C6" s="130"/>
      <c r="D6" s="130"/>
      <c r="E6" s="136"/>
      <c r="F6" s="136"/>
      <c r="G6" s="136"/>
      <c r="H6" s="175"/>
      <c r="I6" s="136"/>
      <c r="J6" s="175"/>
      <c r="K6" s="130"/>
    </row>
    <row r="7" spans="1:14" ht="24" customHeight="1" x14ac:dyDescent="0.25">
      <c r="A7" s="387" t="s">
        <v>234</v>
      </c>
      <c r="B7" s="387"/>
      <c r="C7" s="387"/>
      <c r="D7" s="387"/>
      <c r="E7" s="387"/>
      <c r="F7" s="387"/>
      <c r="G7" s="387"/>
      <c r="H7" s="387"/>
      <c r="I7" s="387"/>
      <c r="J7" s="387"/>
      <c r="K7" s="387"/>
    </row>
    <row r="8" spans="1:14" x14ac:dyDescent="0.25">
      <c r="A8" s="134"/>
      <c r="B8" s="135"/>
      <c r="C8" s="137"/>
      <c r="D8" s="137"/>
      <c r="E8" s="138"/>
      <c r="F8" s="130"/>
      <c r="G8" s="386" t="s">
        <v>152</v>
      </c>
      <c r="H8" s="386"/>
      <c r="I8" s="386"/>
      <c r="J8" s="386"/>
      <c r="K8" s="386"/>
    </row>
    <row r="9" spans="1:14" ht="74.25" customHeight="1" x14ac:dyDescent="0.25">
      <c r="A9" s="139" t="s">
        <v>0</v>
      </c>
      <c r="B9" s="74" t="s">
        <v>39</v>
      </c>
      <c r="C9" s="74" t="s">
        <v>10</v>
      </c>
      <c r="D9" s="74" t="s">
        <v>11</v>
      </c>
      <c r="E9" s="74" t="s">
        <v>38</v>
      </c>
      <c r="F9" s="148" t="s">
        <v>12</v>
      </c>
      <c r="G9" s="74" t="s">
        <v>274</v>
      </c>
      <c r="H9" s="176" t="s">
        <v>149</v>
      </c>
      <c r="I9" s="76" t="s">
        <v>275</v>
      </c>
      <c r="J9" s="181" t="s">
        <v>150</v>
      </c>
      <c r="K9" s="74" t="s">
        <v>40</v>
      </c>
    </row>
    <row r="10" spans="1:14" ht="15.75" customHeight="1" x14ac:dyDescent="0.25">
      <c r="A10" s="140">
        <v>1</v>
      </c>
      <c r="B10" s="140">
        <v>2</v>
      </c>
      <c r="C10" s="140">
        <v>3</v>
      </c>
      <c r="D10" s="140">
        <v>4</v>
      </c>
      <c r="E10" s="140">
        <v>5</v>
      </c>
      <c r="F10" s="141">
        <v>6</v>
      </c>
      <c r="G10" s="140">
        <v>7</v>
      </c>
      <c r="H10" s="177" t="s">
        <v>151</v>
      </c>
      <c r="I10" s="140">
        <v>8</v>
      </c>
      <c r="J10" s="177">
        <v>8</v>
      </c>
      <c r="K10" s="142">
        <v>9</v>
      </c>
    </row>
    <row r="11" spans="1:14" s="303" customFormat="1" x14ac:dyDescent="0.25">
      <c r="A11" s="294" t="s">
        <v>17</v>
      </c>
      <c r="B11" s="295"/>
      <c r="C11" s="296"/>
      <c r="D11" s="296"/>
      <c r="E11" s="297"/>
      <c r="F11" s="296"/>
      <c r="G11" s="298">
        <f>G12</f>
        <v>248090.7</v>
      </c>
      <c r="H11" s="299" t="e">
        <f>H12</f>
        <v>#REF!</v>
      </c>
      <c r="I11" s="300">
        <f>I12</f>
        <v>223057.9</v>
      </c>
      <c r="J11" s="299" t="e">
        <f>J12</f>
        <v>#REF!</v>
      </c>
      <c r="K11" s="301">
        <f>I11/G11</f>
        <v>0.89900000000000002</v>
      </c>
      <c r="L11" s="302"/>
    </row>
    <row r="12" spans="1:14" s="303" customFormat="1" ht="33" x14ac:dyDescent="0.25">
      <c r="A12" s="294" t="s">
        <v>59</v>
      </c>
      <c r="B12" s="304">
        <v>714</v>
      </c>
      <c r="C12" s="296"/>
      <c r="D12" s="296"/>
      <c r="E12" s="297"/>
      <c r="F12" s="297"/>
      <c r="G12" s="298">
        <f>G13+G29+G34+G47+G68</f>
        <v>248090.7</v>
      </c>
      <c r="H12" s="299" t="e">
        <f>H13+H29+H34+H47+H68</f>
        <v>#REF!</v>
      </c>
      <c r="I12" s="300">
        <f>I13+I29+I34+I47+I68</f>
        <v>223057.9</v>
      </c>
      <c r="J12" s="299" t="e">
        <f>J13+J29+J34+J47+J68</f>
        <v>#REF!</v>
      </c>
      <c r="K12" s="301">
        <f t="shared" ref="K12:K74" si="0">I12/G12</f>
        <v>0.89900000000000002</v>
      </c>
    </row>
    <row r="13" spans="1:14" s="306" customFormat="1" ht="17.25" x14ac:dyDescent="0.3">
      <c r="A13" s="305" t="s">
        <v>1</v>
      </c>
      <c r="B13" s="304">
        <v>714</v>
      </c>
      <c r="C13" s="296" t="s">
        <v>2</v>
      </c>
      <c r="D13" s="296"/>
      <c r="E13" s="297"/>
      <c r="F13" s="297"/>
      <c r="G13" s="298">
        <f>G14+G19+G24</f>
        <v>3931.1</v>
      </c>
      <c r="H13" s="299" t="e">
        <f>H14+H19+#REF!+H24</f>
        <v>#REF!</v>
      </c>
      <c r="I13" s="300">
        <f>I14+I19+I24</f>
        <v>3924.5</v>
      </c>
      <c r="J13" s="299" t="e">
        <f>J14+J19+#REF!+J24</f>
        <v>#REF!</v>
      </c>
      <c r="K13" s="301">
        <f t="shared" si="0"/>
        <v>0.998</v>
      </c>
    </row>
    <row r="14" spans="1:14" s="303" customFormat="1" ht="49.5" x14ac:dyDescent="0.25">
      <c r="A14" s="307" t="s">
        <v>13</v>
      </c>
      <c r="B14" s="304">
        <v>714</v>
      </c>
      <c r="C14" s="296" t="s">
        <v>2</v>
      </c>
      <c r="D14" s="296" t="s">
        <v>3</v>
      </c>
      <c r="E14" s="297"/>
      <c r="F14" s="297"/>
      <c r="G14" s="298">
        <f t="shared" ref="G14:J15" si="1">G15</f>
        <v>2628.6</v>
      </c>
      <c r="H14" s="299">
        <f t="shared" si="1"/>
        <v>229100</v>
      </c>
      <c r="I14" s="300">
        <f t="shared" si="1"/>
        <v>2628.5</v>
      </c>
      <c r="J14" s="299">
        <f t="shared" si="1"/>
        <v>2056528.9</v>
      </c>
      <c r="K14" s="301">
        <f t="shared" si="0"/>
        <v>1</v>
      </c>
    </row>
    <row r="15" spans="1:14" s="306" customFormat="1" ht="51.75" x14ac:dyDescent="0.3">
      <c r="A15" s="308" t="s">
        <v>64</v>
      </c>
      <c r="B15" s="309">
        <v>714</v>
      </c>
      <c r="C15" s="310" t="s">
        <v>2</v>
      </c>
      <c r="D15" s="310" t="s">
        <v>3</v>
      </c>
      <c r="E15" s="311" t="s">
        <v>141</v>
      </c>
      <c r="F15" s="311"/>
      <c r="G15" s="312">
        <f t="shared" si="1"/>
        <v>2628.6</v>
      </c>
      <c r="H15" s="313">
        <f t="shared" si="1"/>
        <v>229100</v>
      </c>
      <c r="I15" s="314">
        <f t="shared" si="1"/>
        <v>2628.5</v>
      </c>
      <c r="J15" s="313">
        <f t="shared" si="1"/>
        <v>2056528.9</v>
      </c>
      <c r="K15" s="315">
        <f t="shared" si="0"/>
        <v>1</v>
      </c>
    </row>
    <row r="16" spans="1:14" s="324" customFormat="1" ht="33" x14ac:dyDescent="0.25">
      <c r="A16" s="316" t="s">
        <v>65</v>
      </c>
      <c r="B16" s="317">
        <v>714</v>
      </c>
      <c r="C16" s="318" t="s">
        <v>2</v>
      </c>
      <c r="D16" s="318" t="s">
        <v>3</v>
      </c>
      <c r="E16" s="319" t="s">
        <v>93</v>
      </c>
      <c r="F16" s="319"/>
      <c r="G16" s="320">
        <f>G18+G17</f>
        <v>2628.6</v>
      </c>
      <c r="H16" s="321">
        <f>H18</f>
        <v>229100</v>
      </c>
      <c r="I16" s="322">
        <f>I18+I17</f>
        <v>2628.5</v>
      </c>
      <c r="J16" s="321">
        <f>J18</f>
        <v>2056528.9</v>
      </c>
      <c r="K16" s="323">
        <f t="shared" si="0"/>
        <v>1</v>
      </c>
    </row>
    <row r="17" spans="1:11" s="324" customFormat="1" ht="99" x14ac:dyDescent="0.25">
      <c r="A17" s="325" t="s">
        <v>41</v>
      </c>
      <c r="B17" s="326">
        <v>714</v>
      </c>
      <c r="C17" s="327" t="s">
        <v>2</v>
      </c>
      <c r="D17" s="327" t="s">
        <v>3</v>
      </c>
      <c r="E17" s="328" t="s">
        <v>42</v>
      </c>
      <c r="F17" s="327" t="s">
        <v>30</v>
      </c>
      <c r="G17" s="329">
        <v>2399.5</v>
      </c>
      <c r="H17" s="330">
        <f>G17*1000</f>
        <v>2399500</v>
      </c>
      <c r="I17" s="331">
        <v>2399.4</v>
      </c>
      <c r="J17" s="332">
        <f>1643687.89+412841.01</f>
        <v>2056528.9</v>
      </c>
      <c r="K17" s="333">
        <f t="shared" ref="K17" si="2">I17/G17</f>
        <v>1</v>
      </c>
    </row>
    <row r="18" spans="1:11" s="334" customFormat="1" ht="69" customHeight="1" x14ac:dyDescent="0.25">
      <c r="A18" s="325" t="s">
        <v>277</v>
      </c>
      <c r="B18" s="326">
        <v>714</v>
      </c>
      <c r="C18" s="327" t="s">
        <v>2</v>
      </c>
      <c r="D18" s="327" t="s">
        <v>3</v>
      </c>
      <c r="E18" s="328" t="s">
        <v>278</v>
      </c>
      <c r="F18" s="327" t="s">
        <v>30</v>
      </c>
      <c r="G18" s="329">
        <v>229.1</v>
      </c>
      <c r="H18" s="330">
        <f>G18*1000</f>
        <v>229100</v>
      </c>
      <c r="I18" s="331">
        <v>229.1</v>
      </c>
      <c r="J18" s="332">
        <f>1643687.89+412841.01</f>
        <v>2056528.9</v>
      </c>
      <c r="K18" s="333">
        <f t="shared" si="0"/>
        <v>1</v>
      </c>
    </row>
    <row r="19" spans="1:11" s="303" customFormat="1" ht="66" x14ac:dyDescent="0.25">
      <c r="A19" s="305" t="s">
        <v>32</v>
      </c>
      <c r="B19" s="304">
        <v>714</v>
      </c>
      <c r="C19" s="296" t="s">
        <v>2</v>
      </c>
      <c r="D19" s="296" t="s">
        <v>4</v>
      </c>
      <c r="E19" s="297"/>
      <c r="F19" s="297"/>
      <c r="G19" s="298">
        <f t="shared" ref="G19:J20" si="3">G20</f>
        <v>1152.5</v>
      </c>
      <c r="H19" s="299">
        <f t="shared" si="3"/>
        <v>1152500</v>
      </c>
      <c r="I19" s="300">
        <f t="shared" si="3"/>
        <v>1149</v>
      </c>
      <c r="J19" s="299">
        <f t="shared" si="3"/>
        <v>1105027.3</v>
      </c>
      <c r="K19" s="301">
        <f t="shared" si="0"/>
        <v>0.997</v>
      </c>
    </row>
    <row r="20" spans="1:11" s="306" customFormat="1" ht="51.75" x14ac:dyDescent="0.3">
      <c r="A20" s="308" t="s">
        <v>64</v>
      </c>
      <c r="B20" s="309">
        <v>714</v>
      </c>
      <c r="C20" s="310" t="s">
        <v>2</v>
      </c>
      <c r="D20" s="310" t="s">
        <v>4</v>
      </c>
      <c r="E20" s="311" t="s">
        <v>92</v>
      </c>
      <c r="F20" s="311"/>
      <c r="G20" s="312">
        <f t="shared" si="3"/>
        <v>1152.5</v>
      </c>
      <c r="H20" s="313">
        <f t="shared" si="3"/>
        <v>1152500</v>
      </c>
      <c r="I20" s="314">
        <f t="shared" si="3"/>
        <v>1149</v>
      </c>
      <c r="J20" s="313">
        <f t="shared" si="3"/>
        <v>1105027.3</v>
      </c>
      <c r="K20" s="315">
        <f t="shared" si="0"/>
        <v>0.997</v>
      </c>
    </row>
    <row r="21" spans="1:11" s="324" customFormat="1" ht="49.5" x14ac:dyDescent="0.25">
      <c r="A21" s="316" t="s">
        <v>67</v>
      </c>
      <c r="B21" s="317">
        <v>714</v>
      </c>
      <c r="C21" s="318" t="s">
        <v>2</v>
      </c>
      <c r="D21" s="318" t="s">
        <v>4</v>
      </c>
      <c r="E21" s="319" t="s">
        <v>94</v>
      </c>
      <c r="F21" s="319"/>
      <c r="G21" s="320">
        <f>G22+G23</f>
        <v>1152.5</v>
      </c>
      <c r="H21" s="321">
        <f>H22+H23</f>
        <v>1152500</v>
      </c>
      <c r="I21" s="322">
        <f>I22+I23</f>
        <v>1149</v>
      </c>
      <c r="J21" s="321">
        <f>J22+J23</f>
        <v>1105027.3</v>
      </c>
      <c r="K21" s="323">
        <f t="shared" si="0"/>
        <v>0.997</v>
      </c>
    </row>
    <row r="22" spans="1:11" s="335" customFormat="1" ht="82.5" x14ac:dyDescent="0.25">
      <c r="A22" s="325" t="s">
        <v>69</v>
      </c>
      <c r="B22" s="326">
        <v>714</v>
      </c>
      <c r="C22" s="327" t="s">
        <v>2</v>
      </c>
      <c r="D22" s="327" t="s">
        <v>4</v>
      </c>
      <c r="E22" s="328" t="s">
        <v>43</v>
      </c>
      <c r="F22" s="327" t="s">
        <v>31</v>
      </c>
      <c r="G22" s="329">
        <v>1151.5</v>
      </c>
      <c r="H22" s="330">
        <f>G22*1000</f>
        <v>1151500</v>
      </c>
      <c r="I22" s="331">
        <v>1149</v>
      </c>
      <c r="J22" s="332">
        <f>1104034.32</f>
        <v>1104034.3</v>
      </c>
      <c r="K22" s="333">
        <f t="shared" si="0"/>
        <v>0.998</v>
      </c>
    </row>
    <row r="23" spans="1:11" s="335" customFormat="1" ht="49.5" x14ac:dyDescent="0.25">
      <c r="A23" s="325" t="s">
        <v>95</v>
      </c>
      <c r="B23" s="326">
        <v>714</v>
      </c>
      <c r="C23" s="327" t="s">
        <v>2</v>
      </c>
      <c r="D23" s="327" t="s">
        <v>4</v>
      </c>
      <c r="E23" s="328" t="s">
        <v>43</v>
      </c>
      <c r="F23" s="327" t="s">
        <v>36</v>
      </c>
      <c r="G23" s="329">
        <v>1</v>
      </c>
      <c r="H23" s="330">
        <f>G23*1000</f>
        <v>1000</v>
      </c>
      <c r="I23" s="331">
        <v>0</v>
      </c>
      <c r="J23" s="332">
        <v>993</v>
      </c>
      <c r="K23" s="333">
        <f t="shared" si="0"/>
        <v>0</v>
      </c>
    </row>
    <row r="24" spans="1:11" s="303" customFormat="1" x14ac:dyDescent="0.25">
      <c r="A24" s="305" t="s">
        <v>18</v>
      </c>
      <c r="B24" s="304">
        <v>714</v>
      </c>
      <c r="C24" s="296" t="s">
        <v>2</v>
      </c>
      <c r="D24" s="296" t="s">
        <v>19</v>
      </c>
      <c r="E24" s="297"/>
      <c r="F24" s="296"/>
      <c r="G24" s="298">
        <f t="shared" ref="G24:J26" si="4">G25</f>
        <v>150</v>
      </c>
      <c r="H24" s="299">
        <f t="shared" si="4"/>
        <v>0</v>
      </c>
      <c r="I24" s="300">
        <f t="shared" si="4"/>
        <v>147</v>
      </c>
      <c r="J24" s="299">
        <f t="shared" si="4"/>
        <v>0</v>
      </c>
      <c r="K24" s="301">
        <f t="shared" si="0"/>
        <v>0.98</v>
      </c>
    </row>
    <row r="25" spans="1:11" s="306" customFormat="1" ht="36" customHeight="1" x14ac:dyDescent="0.3">
      <c r="A25" s="308" t="s">
        <v>71</v>
      </c>
      <c r="B25" s="309">
        <v>714</v>
      </c>
      <c r="C25" s="310" t="s">
        <v>2</v>
      </c>
      <c r="D25" s="310" t="s">
        <v>19</v>
      </c>
      <c r="E25" s="311" t="s">
        <v>72</v>
      </c>
      <c r="F25" s="310"/>
      <c r="G25" s="312">
        <f t="shared" si="4"/>
        <v>150</v>
      </c>
      <c r="H25" s="313">
        <f t="shared" si="4"/>
        <v>0</v>
      </c>
      <c r="I25" s="314">
        <f t="shared" si="4"/>
        <v>147</v>
      </c>
      <c r="J25" s="313">
        <f t="shared" si="4"/>
        <v>0</v>
      </c>
      <c r="K25" s="315">
        <f t="shared" si="0"/>
        <v>0.98</v>
      </c>
    </row>
    <row r="26" spans="1:11" s="324" customFormat="1" ht="49.5" x14ac:dyDescent="0.25">
      <c r="A26" s="316" t="s">
        <v>33</v>
      </c>
      <c r="B26" s="317">
        <v>714</v>
      </c>
      <c r="C26" s="318" t="s">
        <v>2</v>
      </c>
      <c r="D26" s="318" t="s">
        <v>19</v>
      </c>
      <c r="E26" s="319" t="s">
        <v>96</v>
      </c>
      <c r="F26" s="318"/>
      <c r="G26" s="320">
        <f>G27+G28</f>
        <v>150</v>
      </c>
      <c r="H26" s="321">
        <f t="shared" si="4"/>
        <v>0</v>
      </c>
      <c r="I26" s="322">
        <f>I27+I28</f>
        <v>147</v>
      </c>
      <c r="J26" s="321">
        <f t="shared" si="4"/>
        <v>0</v>
      </c>
      <c r="K26" s="323">
        <f t="shared" si="0"/>
        <v>0.98</v>
      </c>
    </row>
    <row r="27" spans="1:11" s="334" customFormat="1" ht="66" hidden="1" x14ac:dyDescent="0.25">
      <c r="A27" s="325" t="s">
        <v>222</v>
      </c>
      <c r="B27" s="326">
        <v>714</v>
      </c>
      <c r="C27" s="327" t="s">
        <v>2</v>
      </c>
      <c r="D27" s="327" t="s">
        <v>19</v>
      </c>
      <c r="E27" s="328" t="s">
        <v>223</v>
      </c>
      <c r="F27" s="347">
        <v>200</v>
      </c>
      <c r="G27" s="329">
        <v>0</v>
      </c>
      <c r="H27" s="330">
        <f>G27*1000</f>
        <v>0</v>
      </c>
      <c r="I27" s="331">
        <v>0</v>
      </c>
      <c r="J27" s="332">
        <f>I27*1000</f>
        <v>0</v>
      </c>
      <c r="K27" s="333" t="e">
        <f t="shared" si="0"/>
        <v>#DIV/0!</v>
      </c>
    </row>
    <row r="28" spans="1:11" s="334" customFormat="1" ht="33" x14ac:dyDescent="0.25">
      <c r="A28" s="325" t="s">
        <v>79</v>
      </c>
      <c r="B28" s="326">
        <v>714</v>
      </c>
      <c r="C28" s="327" t="s">
        <v>2</v>
      </c>
      <c r="D28" s="327" t="s">
        <v>19</v>
      </c>
      <c r="E28" s="328" t="s">
        <v>74</v>
      </c>
      <c r="F28" s="327" t="s">
        <v>34</v>
      </c>
      <c r="G28" s="329">
        <v>150</v>
      </c>
      <c r="H28" s="330">
        <f>G28*1000</f>
        <v>150000</v>
      </c>
      <c r="I28" s="331">
        <v>147</v>
      </c>
      <c r="J28" s="332">
        <f>I28*1000</f>
        <v>147000</v>
      </c>
      <c r="K28" s="333">
        <f t="shared" ref="K28" si="5">I28/G28</f>
        <v>0.98</v>
      </c>
    </row>
    <row r="29" spans="1:11" s="336" customFormat="1" ht="33.75" x14ac:dyDescent="0.3">
      <c r="A29" s="305" t="s">
        <v>22</v>
      </c>
      <c r="B29" s="304">
        <v>714</v>
      </c>
      <c r="C29" s="296" t="s">
        <v>5</v>
      </c>
      <c r="D29" s="296"/>
      <c r="E29" s="297"/>
      <c r="F29" s="296"/>
      <c r="G29" s="298">
        <f t="shared" ref="G29:J32" si="6">G30</f>
        <v>1434.5</v>
      </c>
      <c r="H29" s="299">
        <f t="shared" si="6"/>
        <v>1434500</v>
      </c>
      <c r="I29" s="300">
        <f t="shared" si="6"/>
        <v>1430.6</v>
      </c>
      <c r="J29" s="299">
        <f t="shared" si="6"/>
        <v>1363721.6</v>
      </c>
      <c r="K29" s="301">
        <f t="shared" si="0"/>
        <v>0.997</v>
      </c>
    </row>
    <row r="30" spans="1:11" s="337" customFormat="1" ht="49.5" x14ac:dyDescent="0.25">
      <c r="A30" s="305" t="s">
        <v>23</v>
      </c>
      <c r="B30" s="304">
        <v>714</v>
      </c>
      <c r="C30" s="296" t="s">
        <v>5</v>
      </c>
      <c r="D30" s="296" t="s">
        <v>24</v>
      </c>
      <c r="E30" s="297"/>
      <c r="F30" s="296"/>
      <c r="G30" s="298">
        <f t="shared" si="6"/>
        <v>1434.5</v>
      </c>
      <c r="H30" s="299">
        <f t="shared" si="6"/>
        <v>1434500</v>
      </c>
      <c r="I30" s="300">
        <f t="shared" si="6"/>
        <v>1430.6</v>
      </c>
      <c r="J30" s="299">
        <f t="shared" si="6"/>
        <v>1363721.6</v>
      </c>
      <c r="K30" s="301">
        <f t="shared" si="0"/>
        <v>0.997</v>
      </c>
    </row>
    <row r="31" spans="1:11" s="306" customFormat="1" ht="41.25" customHeight="1" x14ac:dyDescent="0.3">
      <c r="A31" s="308" t="s">
        <v>71</v>
      </c>
      <c r="B31" s="309">
        <v>714</v>
      </c>
      <c r="C31" s="310" t="s">
        <v>5</v>
      </c>
      <c r="D31" s="310" t="s">
        <v>24</v>
      </c>
      <c r="E31" s="311" t="s">
        <v>72</v>
      </c>
      <c r="F31" s="310"/>
      <c r="G31" s="312">
        <f t="shared" si="6"/>
        <v>1434.5</v>
      </c>
      <c r="H31" s="313">
        <f t="shared" si="6"/>
        <v>1434500</v>
      </c>
      <c r="I31" s="314">
        <f t="shared" si="6"/>
        <v>1430.6</v>
      </c>
      <c r="J31" s="313">
        <f t="shared" si="6"/>
        <v>1363721.6</v>
      </c>
      <c r="K31" s="315">
        <f t="shared" si="0"/>
        <v>0.997</v>
      </c>
    </row>
    <row r="32" spans="1:11" s="324" customFormat="1" ht="49.5" x14ac:dyDescent="0.25">
      <c r="A32" s="316" t="s">
        <v>33</v>
      </c>
      <c r="B32" s="317">
        <v>714</v>
      </c>
      <c r="C32" s="318" t="s">
        <v>5</v>
      </c>
      <c r="D32" s="318" t="s">
        <v>24</v>
      </c>
      <c r="E32" s="319" t="s">
        <v>96</v>
      </c>
      <c r="F32" s="318"/>
      <c r="G32" s="320">
        <f t="shared" si="6"/>
        <v>1434.5</v>
      </c>
      <c r="H32" s="321">
        <f t="shared" si="6"/>
        <v>1434500</v>
      </c>
      <c r="I32" s="322">
        <f t="shared" si="6"/>
        <v>1430.6</v>
      </c>
      <c r="J32" s="321">
        <f t="shared" si="6"/>
        <v>1363721.6</v>
      </c>
      <c r="K32" s="323">
        <f t="shared" si="0"/>
        <v>0.997</v>
      </c>
    </row>
    <row r="33" spans="1:11" s="338" customFormat="1" ht="82.5" x14ac:dyDescent="0.25">
      <c r="A33" s="325" t="s">
        <v>75</v>
      </c>
      <c r="B33" s="326">
        <v>714</v>
      </c>
      <c r="C33" s="327" t="s">
        <v>5</v>
      </c>
      <c r="D33" s="327" t="s">
        <v>24</v>
      </c>
      <c r="E33" s="328" t="s">
        <v>76</v>
      </c>
      <c r="F33" s="327" t="s">
        <v>31</v>
      </c>
      <c r="G33" s="329">
        <v>1434.5</v>
      </c>
      <c r="H33" s="330">
        <f>G33*1000</f>
        <v>1434500</v>
      </c>
      <c r="I33" s="331">
        <v>1430.6</v>
      </c>
      <c r="J33" s="332">
        <v>1363721.6</v>
      </c>
      <c r="K33" s="333">
        <f t="shared" si="0"/>
        <v>0.997</v>
      </c>
    </row>
    <row r="34" spans="1:11" s="306" customFormat="1" ht="17.25" x14ac:dyDescent="0.3">
      <c r="A34" s="305" t="s">
        <v>6</v>
      </c>
      <c r="B34" s="304">
        <v>714</v>
      </c>
      <c r="C34" s="296" t="s">
        <v>4</v>
      </c>
      <c r="D34" s="296"/>
      <c r="E34" s="297"/>
      <c r="F34" s="297"/>
      <c r="G34" s="298">
        <f>G35+G39+G43</f>
        <v>96983.7</v>
      </c>
      <c r="H34" s="299">
        <f>H35+H39</f>
        <v>96843700</v>
      </c>
      <c r="I34" s="300">
        <f>I35+I39+I43</f>
        <v>95245.6</v>
      </c>
      <c r="J34" s="299">
        <f>J35+J39</f>
        <v>27342493.899999999</v>
      </c>
      <c r="K34" s="301">
        <f t="shared" si="0"/>
        <v>0.98199999999999998</v>
      </c>
    </row>
    <row r="35" spans="1:11" s="303" customFormat="1" x14ac:dyDescent="0.25">
      <c r="A35" s="305" t="s">
        <v>35</v>
      </c>
      <c r="B35" s="304">
        <v>714</v>
      </c>
      <c r="C35" s="296" t="s">
        <v>4</v>
      </c>
      <c r="D35" s="296" t="s">
        <v>27</v>
      </c>
      <c r="E35" s="297"/>
      <c r="F35" s="296"/>
      <c r="G35" s="298">
        <f t="shared" ref="G35:J37" si="7">G36</f>
        <v>20634.8</v>
      </c>
      <c r="H35" s="299">
        <f t="shared" si="7"/>
        <v>20634800</v>
      </c>
      <c r="I35" s="300">
        <f>I36</f>
        <v>20634.8</v>
      </c>
      <c r="J35" s="299">
        <f t="shared" si="7"/>
        <v>20634800</v>
      </c>
      <c r="K35" s="301">
        <f t="shared" si="0"/>
        <v>1</v>
      </c>
    </row>
    <row r="36" spans="1:11" s="306" customFormat="1" ht="34.5" x14ac:dyDescent="0.3">
      <c r="A36" s="308" t="s">
        <v>154</v>
      </c>
      <c r="B36" s="309">
        <v>714</v>
      </c>
      <c r="C36" s="310" t="s">
        <v>4</v>
      </c>
      <c r="D36" s="310" t="s">
        <v>27</v>
      </c>
      <c r="E36" s="311" t="s">
        <v>72</v>
      </c>
      <c r="F36" s="310"/>
      <c r="G36" s="312">
        <f t="shared" si="7"/>
        <v>20634.8</v>
      </c>
      <c r="H36" s="313">
        <f t="shared" si="7"/>
        <v>20634800</v>
      </c>
      <c r="I36" s="314">
        <f t="shared" si="7"/>
        <v>20634.8</v>
      </c>
      <c r="J36" s="313">
        <f t="shared" si="7"/>
        <v>20634800</v>
      </c>
      <c r="K36" s="315">
        <f t="shared" si="0"/>
        <v>1</v>
      </c>
    </row>
    <row r="37" spans="1:11" s="306" customFormat="1" ht="50.25" x14ac:dyDescent="0.3">
      <c r="A37" s="316" t="s">
        <v>33</v>
      </c>
      <c r="B37" s="317">
        <v>714</v>
      </c>
      <c r="C37" s="318" t="s">
        <v>4</v>
      </c>
      <c r="D37" s="318" t="s">
        <v>27</v>
      </c>
      <c r="E37" s="319" t="s">
        <v>96</v>
      </c>
      <c r="F37" s="318"/>
      <c r="G37" s="320">
        <f t="shared" si="7"/>
        <v>20634.8</v>
      </c>
      <c r="H37" s="321">
        <f t="shared" si="7"/>
        <v>20634800</v>
      </c>
      <c r="I37" s="322">
        <f t="shared" si="7"/>
        <v>20634.8</v>
      </c>
      <c r="J37" s="321">
        <f t="shared" si="7"/>
        <v>20634800</v>
      </c>
      <c r="K37" s="315">
        <f t="shared" si="0"/>
        <v>1</v>
      </c>
    </row>
    <row r="38" spans="1:11" s="334" customFormat="1" ht="115.5" x14ac:dyDescent="0.25">
      <c r="A38" s="325" t="s">
        <v>156</v>
      </c>
      <c r="B38" s="326">
        <v>714</v>
      </c>
      <c r="C38" s="327" t="s">
        <v>4</v>
      </c>
      <c r="D38" s="327" t="s">
        <v>27</v>
      </c>
      <c r="E38" s="328" t="s">
        <v>80</v>
      </c>
      <c r="F38" s="327" t="s">
        <v>36</v>
      </c>
      <c r="G38" s="329">
        <v>20634.8</v>
      </c>
      <c r="H38" s="330">
        <f>G38*1000</f>
        <v>20634800</v>
      </c>
      <c r="I38" s="331">
        <v>20634.8</v>
      </c>
      <c r="J38" s="332">
        <f>I38*1000</f>
        <v>20634800</v>
      </c>
      <c r="K38" s="333">
        <f t="shared" si="0"/>
        <v>1</v>
      </c>
    </row>
    <row r="39" spans="1:11" s="303" customFormat="1" x14ac:dyDescent="0.25">
      <c r="A39" s="305" t="s">
        <v>25</v>
      </c>
      <c r="B39" s="304">
        <v>714</v>
      </c>
      <c r="C39" s="296" t="s">
        <v>4</v>
      </c>
      <c r="D39" s="296" t="s">
        <v>26</v>
      </c>
      <c r="E39" s="297"/>
      <c r="F39" s="296"/>
      <c r="G39" s="298">
        <f>G40</f>
        <v>76208.899999999994</v>
      </c>
      <c r="H39" s="299">
        <f t="shared" ref="G39:J45" si="8">H40</f>
        <v>76208900</v>
      </c>
      <c r="I39" s="300">
        <f t="shared" si="8"/>
        <v>74470.8</v>
      </c>
      <c r="J39" s="299">
        <f t="shared" si="8"/>
        <v>6707693.9000000004</v>
      </c>
      <c r="K39" s="301">
        <f t="shared" si="0"/>
        <v>0.97699999999999998</v>
      </c>
    </row>
    <row r="40" spans="1:11" s="306" customFormat="1" ht="17.25" x14ac:dyDescent="0.3">
      <c r="A40" s="308" t="s">
        <v>51</v>
      </c>
      <c r="B40" s="309">
        <v>714</v>
      </c>
      <c r="C40" s="310" t="s">
        <v>4</v>
      </c>
      <c r="D40" s="310" t="s">
        <v>26</v>
      </c>
      <c r="E40" s="311" t="s">
        <v>54</v>
      </c>
      <c r="F40" s="310"/>
      <c r="G40" s="312">
        <f t="shared" si="8"/>
        <v>76208.899999999994</v>
      </c>
      <c r="H40" s="313">
        <f t="shared" si="8"/>
        <v>76208900</v>
      </c>
      <c r="I40" s="314">
        <f t="shared" si="8"/>
        <v>74470.8</v>
      </c>
      <c r="J40" s="313">
        <f t="shared" si="8"/>
        <v>6707693.9000000004</v>
      </c>
      <c r="K40" s="315">
        <f t="shared" si="0"/>
        <v>0.97699999999999998</v>
      </c>
    </row>
    <row r="41" spans="1:11" s="324" customFormat="1" ht="99" x14ac:dyDescent="0.25">
      <c r="A41" s="316" t="s">
        <v>37</v>
      </c>
      <c r="B41" s="317">
        <v>714</v>
      </c>
      <c r="C41" s="318" t="s">
        <v>4</v>
      </c>
      <c r="D41" s="318" t="s">
        <v>26</v>
      </c>
      <c r="E41" s="319" t="s">
        <v>57</v>
      </c>
      <c r="F41" s="318"/>
      <c r="G41" s="320">
        <f t="shared" si="8"/>
        <v>76208.899999999994</v>
      </c>
      <c r="H41" s="321">
        <f t="shared" si="8"/>
        <v>76208900</v>
      </c>
      <c r="I41" s="322">
        <f t="shared" si="8"/>
        <v>74470.8</v>
      </c>
      <c r="J41" s="321">
        <f t="shared" si="8"/>
        <v>6707693.9000000004</v>
      </c>
      <c r="K41" s="323">
        <f t="shared" si="0"/>
        <v>0.97699999999999998</v>
      </c>
    </row>
    <row r="42" spans="1:11" s="334" customFormat="1" ht="49.5" x14ac:dyDescent="0.25">
      <c r="A42" s="325" t="s">
        <v>50</v>
      </c>
      <c r="B42" s="326">
        <v>714</v>
      </c>
      <c r="C42" s="327" t="s">
        <v>4</v>
      </c>
      <c r="D42" s="327" t="s">
        <v>26</v>
      </c>
      <c r="E42" s="328" t="s">
        <v>83</v>
      </c>
      <c r="F42" s="327" t="s">
        <v>14</v>
      </c>
      <c r="G42" s="329">
        <v>76208.899999999994</v>
      </c>
      <c r="H42" s="330">
        <f>G42*1000</f>
        <v>76208900</v>
      </c>
      <c r="I42" s="331">
        <v>74470.8</v>
      </c>
      <c r="J42" s="332">
        <v>6707693.9000000004</v>
      </c>
      <c r="K42" s="333">
        <f t="shared" si="0"/>
        <v>0.97699999999999998</v>
      </c>
    </row>
    <row r="43" spans="1:11" s="334" customFormat="1" ht="33" x14ac:dyDescent="0.25">
      <c r="A43" s="305" t="s">
        <v>224</v>
      </c>
      <c r="B43" s="304">
        <v>714</v>
      </c>
      <c r="C43" s="296" t="s">
        <v>4</v>
      </c>
      <c r="D43" s="348">
        <v>12</v>
      </c>
      <c r="E43" s="297"/>
      <c r="F43" s="296"/>
      <c r="G43" s="298">
        <f t="shared" si="8"/>
        <v>140</v>
      </c>
      <c r="H43" s="299">
        <f t="shared" si="8"/>
        <v>140000</v>
      </c>
      <c r="I43" s="300">
        <f t="shared" si="8"/>
        <v>140</v>
      </c>
      <c r="J43" s="299">
        <f t="shared" si="8"/>
        <v>6707693.9000000004</v>
      </c>
      <c r="K43" s="301">
        <f t="shared" ref="K43:K46" si="9">I43/G43</f>
        <v>1</v>
      </c>
    </row>
    <row r="44" spans="1:11" s="334" customFormat="1" ht="17.25" x14ac:dyDescent="0.3">
      <c r="A44" s="308" t="s">
        <v>51</v>
      </c>
      <c r="B44" s="309">
        <v>714</v>
      </c>
      <c r="C44" s="310" t="s">
        <v>4</v>
      </c>
      <c r="D44" s="349">
        <v>12</v>
      </c>
      <c r="E44" s="311" t="s">
        <v>54</v>
      </c>
      <c r="F44" s="310"/>
      <c r="G44" s="312">
        <f t="shared" si="8"/>
        <v>140</v>
      </c>
      <c r="H44" s="313">
        <f t="shared" si="8"/>
        <v>140000</v>
      </c>
      <c r="I44" s="314">
        <f t="shared" si="8"/>
        <v>140</v>
      </c>
      <c r="J44" s="313">
        <f t="shared" si="8"/>
        <v>6707693.9000000004</v>
      </c>
      <c r="K44" s="315">
        <f t="shared" si="9"/>
        <v>1</v>
      </c>
    </row>
    <row r="45" spans="1:11" s="334" customFormat="1" ht="99" x14ac:dyDescent="0.25">
      <c r="A45" s="316" t="s">
        <v>37</v>
      </c>
      <c r="B45" s="317">
        <v>714</v>
      </c>
      <c r="C45" s="318" t="s">
        <v>4</v>
      </c>
      <c r="D45" s="350">
        <v>12</v>
      </c>
      <c r="E45" s="319" t="s">
        <v>57</v>
      </c>
      <c r="F45" s="318"/>
      <c r="G45" s="320">
        <f t="shared" si="8"/>
        <v>140</v>
      </c>
      <c r="H45" s="321">
        <f t="shared" si="8"/>
        <v>140000</v>
      </c>
      <c r="I45" s="322">
        <f t="shared" si="8"/>
        <v>140</v>
      </c>
      <c r="J45" s="321">
        <f t="shared" si="8"/>
        <v>6707693.9000000004</v>
      </c>
      <c r="K45" s="323">
        <f t="shared" si="9"/>
        <v>1</v>
      </c>
    </row>
    <row r="46" spans="1:11" s="334" customFormat="1" ht="49.5" x14ac:dyDescent="0.25">
      <c r="A46" s="325" t="s">
        <v>225</v>
      </c>
      <c r="B46" s="326">
        <v>714</v>
      </c>
      <c r="C46" s="327" t="s">
        <v>4</v>
      </c>
      <c r="D46" s="347">
        <v>12</v>
      </c>
      <c r="E46" s="328" t="s">
        <v>226</v>
      </c>
      <c r="F46" s="327" t="s">
        <v>14</v>
      </c>
      <c r="G46" s="329">
        <v>140</v>
      </c>
      <c r="H46" s="330">
        <f>G46*1000</f>
        <v>140000</v>
      </c>
      <c r="I46" s="331">
        <v>140</v>
      </c>
      <c r="J46" s="332">
        <v>6707693.9000000004</v>
      </c>
      <c r="K46" s="333">
        <f t="shared" si="9"/>
        <v>1</v>
      </c>
    </row>
    <row r="47" spans="1:11" s="306" customFormat="1" ht="17.25" x14ac:dyDescent="0.3">
      <c r="A47" s="305" t="s">
        <v>8</v>
      </c>
      <c r="B47" s="304">
        <v>714</v>
      </c>
      <c r="C47" s="296" t="s">
        <v>7</v>
      </c>
      <c r="D47" s="296"/>
      <c r="E47" s="297"/>
      <c r="F47" s="297"/>
      <c r="G47" s="298">
        <f>G48+G52+G56+G63</f>
        <v>123136.8</v>
      </c>
      <c r="H47" s="299" t="e">
        <f>H48+H52+H56+H63</f>
        <v>#REF!</v>
      </c>
      <c r="I47" s="300">
        <f>I48+I52+I56+I63</f>
        <v>99901.4</v>
      </c>
      <c r="J47" s="299" t="e">
        <f>J48+J52+J56+J63</f>
        <v>#REF!</v>
      </c>
      <c r="K47" s="301">
        <f t="shared" si="0"/>
        <v>0.81100000000000005</v>
      </c>
    </row>
    <row r="48" spans="1:11" s="303" customFormat="1" x14ac:dyDescent="0.25">
      <c r="A48" s="305" t="s">
        <v>9</v>
      </c>
      <c r="B48" s="304">
        <v>714</v>
      </c>
      <c r="C48" s="296" t="s">
        <v>7</v>
      </c>
      <c r="D48" s="296" t="s">
        <v>2</v>
      </c>
      <c r="E48" s="297"/>
      <c r="F48" s="296"/>
      <c r="G48" s="298">
        <f t="shared" ref="G48:J49" si="10">G49</f>
        <v>39038.199999999997</v>
      </c>
      <c r="H48" s="299" t="e">
        <f t="shared" si="10"/>
        <v>#REF!</v>
      </c>
      <c r="I48" s="300">
        <f t="shared" si="10"/>
        <v>38668.6</v>
      </c>
      <c r="J48" s="299" t="e">
        <f t="shared" si="10"/>
        <v>#REF!</v>
      </c>
      <c r="K48" s="301">
        <f t="shared" si="0"/>
        <v>0.99099999999999999</v>
      </c>
    </row>
    <row r="49" spans="1:11" s="306" customFormat="1" ht="17.25" x14ac:dyDescent="0.3">
      <c r="A49" s="308" t="s">
        <v>51</v>
      </c>
      <c r="B49" s="309">
        <v>714</v>
      </c>
      <c r="C49" s="310" t="s">
        <v>7</v>
      </c>
      <c r="D49" s="310" t="s">
        <v>2</v>
      </c>
      <c r="E49" s="311" t="s">
        <v>54</v>
      </c>
      <c r="F49" s="310"/>
      <c r="G49" s="312">
        <f t="shared" si="10"/>
        <v>39038.199999999997</v>
      </c>
      <c r="H49" s="313" t="e">
        <f t="shared" si="10"/>
        <v>#REF!</v>
      </c>
      <c r="I49" s="314">
        <f t="shared" si="10"/>
        <v>38668.6</v>
      </c>
      <c r="J49" s="313" t="e">
        <f t="shared" si="10"/>
        <v>#REF!</v>
      </c>
      <c r="K49" s="315">
        <f t="shared" si="0"/>
        <v>0.99099999999999999</v>
      </c>
    </row>
    <row r="50" spans="1:11" s="324" customFormat="1" ht="99" x14ac:dyDescent="0.25">
      <c r="A50" s="316" t="s">
        <v>37</v>
      </c>
      <c r="B50" s="317">
        <v>714</v>
      </c>
      <c r="C50" s="318" t="s">
        <v>7</v>
      </c>
      <c r="D50" s="318" t="s">
        <v>2</v>
      </c>
      <c r="E50" s="319" t="s">
        <v>57</v>
      </c>
      <c r="F50" s="318"/>
      <c r="G50" s="320">
        <f>G51</f>
        <v>39038.199999999997</v>
      </c>
      <c r="H50" s="321" t="e">
        <f>H51+#REF!</f>
        <v>#REF!</v>
      </c>
      <c r="I50" s="322">
        <f>I51</f>
        <v>38668.6</v>
      </c>
      <c r="J50" s="321" t="e">
        <f>J51+#REF!</f>
        <v>#REF!</v>
      </c>
      <c r="K50" s="323">
        <f t="shared" si="0"/>
        <v>0.99099999999999999</v>
      </c>
    </row>
    <row r="51" spans="1:11" s="334" customFormat="1" ht="33" x14ac:dyDescent="0.25">
      <c r="A51" s="325" t="s">
        <v>97</v>
      </c>
      <c r="B51" s="326">
        <v>714</v>
      </c>
      <c r="C51" s="327" t="s">
        <v>7</v>
      </c>
      <c r="D51" s="327" t="s">
        <v>2</v>
      </c>
      <c r="E51" s="328" t="s">
        <v>88</v>
      </c>
      <c r="F51" s="327" t="s">
        <v>14</v>
      </c>
      <c r="G51" s="329">
        <v>39038.199999999997</v>
      </c>
      <c r="H51" s="330">
        <f>G51*1000</f>
        <v>39038200</v>
      </c>
      <c r="I51" s="331">
        <v>38668.6</v>
      </c>
      <c r="J51" s="332">
        <v>14832192.6</v>
      </c>
      <c r="K51" s="333">
        <f t="shared" si="0"/>
        <v>0.99099999999999999</v>
      </c>
    </row>
    <row r="52" spans="1:11" s="303" customFormat="1" x14ac:dyDescent="0.25">
      <c r="A52" s="305" t="s">
        <v>15</v>
      </c>
      <c r="B52" s="304">
        <v>714</v>
      </c>
      <c r="C52" s="296" t="s">
        <v>7</v>
      </c>
      <c r="D52" s="296" t="s">
        <v>3</v>
      </c>
      <c r="E52" s="297"/>
      <c r="F52" s="296"/>
      <c r="G52" s="298">
        <f t="shared" ref="G52:J53" si="11">G53</f>
        <v>1081.8</v>
      </c>
      <c r="H52" s="299" t="e">
        <f t="shared" si="11"/>
        <v>#REF!</v>
      </c>
      <c r="I52" s="300">
        <f t="shared" si="11"/>
        <v>1081.8</v>
      </c>
      <c r="J52" s="299" t="e">
        <f t="shared" si="11"/>
        <v>#REF!</v>
      </c>
      <c r="K52" s="301">
        <f t="shared" si="0"/>
        <v>1</v>
      </c>
    </row>
    <row r="53" spans="1:11" s="306" customFormat="1" ht="34.5" customHeight="1" x14ac:dyDescent="0.3">
      <c r="A53" s="308" t="s">
        <v>71</v>
      </c>
      <c r="B53" s="309">
        <v>714</v>
      </c>
      <c r="C53" s="310" t="s">
        <v>7</v>
      </c>
      <c r="D53" s="310" t="s">
        <v>3</v>
      </c>
      <c r="E53" s="311" t="s">
        <v>72</v>
      </c>
      <c r="F53" s="310"/>
      <c r="G53" s="312">
        <f t="shared" si="11"/>
        <v>1081.8</v>
      </c>
      <c r="H53" s="313" t="e">
        <f t="shared" si="11"/>
        <v>#REF!</v>
      </c>
      <c r="I53" s="314">
        <f t="shared" si="11"/>
        <v>1081.8</v>
      </c>
      <c r="J53" s="313" t="e">
        <f t="shared" si="11"/>
        <v>#REF!</v>
      </c>
      <c r="K53" s="315">
        <f t="shared" si="0"/>
        <v>1</v>
      </c>
    </row>
    <row r="54" spans="1:11" s="324" customFormat="1" ht="49.5" x14ac:dyDescent="0.25">
      <c r="A54" s="316" t="s">
        <v>33</v>
      </c>
      <c r="B54" s="317">
        <v>714</v>
      </c>
      <c r="C54" s="318" t="s">
        <v>7</v>
      </c>
      <c r="D54" s="318" t="s">
        <v>3</v>
      </c>
      <c r="E54" s="319" t="s">
        <v>96</v>
      </c>
      <c r="F54" s="318"/>
      <c r="G54" s="320">
        <f>G55</f>
        <v>1081.8</v>
      </c>
      <c r="H54" s="321" t="e">
        <f>H55+#REF!</f>
        <v>#REF!</v>
      </c>
      <c r="I54" s="322">
        <f>I55</f>
        <v>1081.8</v>
      </c>
      <c r="J54" s="321" t="e">
        <f>J55+#REF!</f>
        <v>#REF!</v>
      </c>
      <c r="K54" s="323">
        <f t="shared" si="0"/>
        <v>1</v>
      </c>
    </row>
    <row r="55" spans="1:11" s="334" customFormat="1" ht="115.5" x14ac:dyDescent="0.25">
      <c r="A55" s="325" t="s">
        <v>77</v>
      </c>
      <c r="B55" s="326">
        <v>714</v>
      </c>
      <c r="C55" s="327" t="s">
        <v>7</v>
      </c>
      <c r="D55" s="327" t="s">
        <v>3</v>
      </c>
      <c r="E55" s="328" t="s">
        <v>78</v>
      </c>
      <c r="F55" s="327" t="s">
        <v>36</v>
      </c>
      <c r="G55" s="329">
        <v>1081.8</v>
      </c>
      <c r="H55" s="330">
        <f>G55*1000</f>
        <v>1081800</v>
      </c>
      <c r="I55" s="331">
        <v>1081.8</v>
      </c>
      <c r="J55" s="332">
        <f>I55*1000</f>
        <v>1081800</v>
      </c>
      <c r="K55" s="333">
        <f t="shared" si="0"/>
        <v>1</v>
      </c>
    </row>
    <row r="56" spans="1:11" s="303" customFormat="1" x14ac:dyDescent="0.25">
      <c r="A56" s="305" t="s">
        <v>20</v>
      </c>
      <c r="B56" s="304">
        <v>714</v>
      </c>
      <c r="C56" s="296" t="s">
        <v>7</v>
      </c>
      <c r="D56" s="296" t="s">
        <v>5</v>
      </c>
      <c r="E56" s="297"/>
      <c r="F56" s="296"/>
      <c r="G56" s="298">
        <f t="shared" ref="G56:J57" si="12">G57</f>
        <v>77277.100000000006</v>
      </c>
      <c r="H56" s="299">
        <f t="shared" si="12"/>
        <v>77277100</v>
      </c>
      <c r="I56" s="300">
        <f t="shared" si="12"/>
        <v>54411.3</v>
      </c>
      <c r="J56" s="299">
        <f t="shared" si="12"/>
        <v>31674084.399999999</v>
      </c>
      <c r="K56" s="301">
        <f t="shared" si="0"/>
        <v>0.70399999999999996</v>
      </c>
    </row>
    <row r="57" spans="1:11" s="306" customFormat="1" ht="17.25" x14ac:dyDescent="0.3">
      <c r="A57" s="308" t="s">
        <v>51</v>
      </c>
      <c r="B57" s="309">
        <v>714</v>
      </c>
      <c r="C57" s="310" t="s">
        <v>21</v>
      </c>
      <c r="D57" s="310" t="s">
        <v>5</v>
      </c>
      <c r="E57" s="311" t="s">
        <v>54</v>
      </c>
      <c r="F57" s="310"/>
      <c r="G57" s="312">
        <f t="shared" si="12"/>
        <v>77277.100000000006</v>
      </c>
      <c r="H57" s="313">
        <f t="shared" si="12"/>
        <v>77277100</v>
      </c>
      <c r="I57" s="314">
        <f t="shared" si="12"/>
        <v>54411.3</v>
      </c>
      <c r="J57" s="313">
        <f t="shared" si="12"/>
        <v>31674084.399999999</v>
      </c>
      <c r="K57" s="315">
        <f t="shared" si="0"/>
        <v>0.70399999999999996</v>
      </c>
    </row>
    <row r="58" spans="1:11" s="324" customFormat="1" ht="99" x14ac:dyDescent="0.25">
      <c r="A58" s="316" t="s">
        <v>37</v>
      </c>
      <c r="B58" s="317">
        <v>714</v>
      </c>
      <c r="C58" s="318" t="s">
        <v>21</v>
      </c>
      <c r="D58" s="318" t="s">
        <v>5</v>
      </c>
      <c r="E58" s="319" t="s">
        <v>57</v>
      </c>
      <c r="F58" s="318"/>
      <c r="G58" s="320">
        <f>G59+G60+G61+G62</f>
        <v>77277.100000000006</v>
      </c>
      <c r="H58" s="321">
        <f>H59+H60+H61+H62</f>
        <v>77277100</v>
      </c>
      <c r="I58" s="322">
        <f>I59+I60+I61+I62</f>
        <v>54411.3</v>
      </c>
      <c r="J58" s="321">
        <f>J59+J60+J61+J62</f>
        <v>31674084.399999999</v>
      </c>
      <c r="K58" s="323">
        <f t="shared" si="0"/>
        <v>0.70399999999999996</v>
      </c>
    </row>
    <row r="59" spans="1:11" s="334" customFormat="1" x14ac:dyDescent="0.25">
      <c r="A59" s="325" t="s">
        <v>44</v>
      </c>
      <c r="B59" s="339">
        <v>714</v>
      </c>
      <c r="C59" s="327" t="s">
        <v>21</v>
      </c>
      <c r="D59" s="327" t="s">
        <v>5</v>
      </c>
      <c r="E59" s="328" t="s">
        <v>45</v>
      </c>
      <c r="F59" s="327" t="s">
        <v>14</v>
      </c>
      <c r="G59" s="329">
        <v>11891.7</v>
      </c>
      <c r="H59" s="330">
        <f>G59*1000</f>
        <v>11891700</v>
      </c>
      <c r="I59" s="331">
        <v>11891.7</v>
      </c>
      <c r="J59" s="332">
        <v>6141673.9000000004</v>
      </c>
      <c r="K59" s="333">
        <f t="shared" si="0"/>
        <v>1</v>
      </c>
    </row>
    <row r="60" spans="1:11" s="334" customFormat="1" x14ac:dyDescent="0.25">
      <c r="A60" s="325" t="s">
        <v>46</v>
      </c>
      <c r="B60" s="339">
        <v>714</v>
      </c>
      <c r="C60" s="327" t="s">
        <v>21</v>
      </c>
      <c r="D60" s="327" t="s">
        <v>5</v>
      </c>
      <c r="E60" s="328" t="s">
        <v>47</v>
      </c>
      <c r="F60" s="327" t="s">
        <v>14</v>
      </c>
      <c r="G60" s="329">
        <v>639.79999999999995</v>
      </c>
      <c r="H60" s="330">
        <f t="shared" ref="H60:H62" si="13">G60*1000</f>
        <v>639800</v>
      </c>
      <c r="I60" s="331">
        <v>639.79999999999995</v>
      </c>
      <c r="J60" s="332">
        <v>756593.6</v>
      </c>
      <c r="K60" s="333">
        <f t="shared" si="0"/>
        <v>1</v>
      </c>
    </row>
    <row r="61" spans="1:11" s="334" customFormat="1" ht="33" x14ac:dyDescent="0.25">
      <c r="A61" s="325" t="s">
        <v>84</v>
      </c>
      <c r="B61" s="339">
        <v>714</v>
      </c>
      <c r="C61" s="327" t="s">
        <v>21</v>
      </c>
      <c r="D61" s="327" t="s">
        <v>5</v>
      </c>
      <c r="E61" s="328" t="s">
        <v>85</v>
      </c>
      <c r="F61" s="327" t="s">
        <v>14</v>
      </c>
      <c r="G61" s="329">
        <v>4516.1000000000004</v>
      </c>
      <c r="H61" s="330">
        <f t="shared" si="13"/>
        <v>4516100</v>
      </c>
      <c r="I61" s="331">
        <v>4516</v>
      </c>
      <c r="J61" s="332">
        <v>837235.1</v>
      </c>
      <c r="K61" s="333">
        <f t="shared" si="0"/>
        <v>1</v>
      </c>
    </row>
    <row r="62" spans="1:11" s="334" customFormat="1" ht="33" x14ac:dyDescent="0.25">
      <c r="A62" s="325" t="s">
        <v>49</v>
      </c>
      <c r="B62" s="339">
        <v>714</v>
      </c>
      <c r="C62" s="327" t="s">
        <v>21</v>
      </c>
      <c r="D62" s="327" t="s">
        <v>5</v>
      </c>
      <c r="E62" s="328" t="s">
        <v>48</v>
      </c>
      <c r="F62" s="327" t="s">
        <v>14</v>
      </c>
      <c r="G62" s="329">
        <v>60229.5</v>
      </c>
      <c r="H62" s="330">
        <f t="shared" si="13"/>
        <v>60229500</v>
      </c>
      <c r="I62" s="331">
        <v>37363.800000000003</v>
      </c>
      <c r="J62" s="332">
        <v>23938581.800000001</v>
      </c>
      <c r="K62" s="333">
        <f t="shared" si="0"/>
        <v>0.62</v>
      </c>
    </row>
    <row r="63" spans="1:11" s="303" customFormat="1" ht="33" x14ac:dyDescent="0.25">
      <c r="A63" s="305" t="s">
        <v>52</v>
      </c>
      <c r="B63" s="340">
        <v>714</v>
      </c>
      <c r="C63" s="296" t="s">
        <v>7</v>
      </c>
      <c r="D63" s="296" t="s">
        <v>7</v>
      </c>
      <c r="E63" s="297"/>
      <c r="F63" s="296"/>
      <c r="G63" s="298">
        <f t="shared" ref="G63:J63" si="14">G64</f>
        <v>5739.7</v>
      </c>
      <c r="H63" s="299">
        <f t="shared" si="14"/>
        <v>5739700</v>
      </c>
      <c r="I63" s="300">
        <f t="shared" si="14"/>
        <v>5739.7</v>
      </c>
      <c r="J63" s="299">
        <f t="shared" si="14"/>
        <v>4419731.5999999996</v>
      </c>
      <c r="K63" s="301">
        <f t="shared" si="0"/>
        <v>1</v>
      </c>
    </row>
    <row r="64" spans="1:11" s="306" customFormat="1" ht="17.25" x14ac:dyDescent="0.3">
      <c r="A64" s="308" t="s">
        <v>51</v>
      </c>
      <c r="B64" s="341">
        <v>714</v>
      </c>
      <c r="C64" s="310" t="s">
        <v>7</v>
      </c>
      <c r="D64" s="310" t="s">
        <v>7</v>
      </c>
      <c r="E64" s="311" t="s">
        <v>54</v>
      </c>
      <c r="F64" s="310"/>
      <c r="G64" s="312">
        <f>G65</f>
        <v>5739.7</v>
      </c>
      <c r="H64" s="313">
        <f>H65</f>
        <v>5739700</v>
      </c>
      <c r="I64" s="314">
        <f>I65</f>
        <v>5739.7</v>
      </c>
      <c r="J64" s="313">
        <f>J65</f>
        <v>4419731.5999999996</v>
      </c>
      <c r="K64" s="315">
        <f t="shared" si="0"/>
        <v>1</v>
      </c>
    </row>
    <row r="65" spans="1:11" s="324" customFormat="1" ht="99" x14ac:dyDescent="0.25">
      <c r="A65" s="316" t="s">
        <v>37</v>
      </c>
      <c r="B65" s="342">
        <v>714</v>
      </c>
      <c r="C65" s="318" t="s">
        <v>7</v>
      </c>
      <c r="D65" s="318" t="s">
        <v>7</v>
      </c>
      <c r="E65" s="319" t="s">
        <v>57</v>
      </c>
      <c r="F65" s="318"/>
      <c r="G65" s="320">
        <f>G67+G66</f>
        <v>5739.7</v>
      </c>
      <c r="H65" s="321">
        <f>H67</f>
        <v>5739700</v>
      </c>
      <c r="I65" s="322">
        <f>I67+I66</f>
        <v>5739.7</v>
      </c>
      <c r="J65" s="321">
        <f>J67</f>
        <v>4419731.5999999996</v>
      </c>
      <c r="K65" s="323">
        <f t="shared" si="0"/>
        <v>1</v>
      </c>
    </row>
    <row r="66" spans="1:11" s="324" customFormat="1" ht="49.5" hidden="1" x14ac:dyDescent="0.25">
      <c r="A66" s="325" t="s">
        <v>227</v>
      </c>
      <c r="B66" s="339">
        <v>714</v>
      </c>
      <c r="C66" s="327" t="s">
        <v>7</v>
      </c>
      <c r="D66" s="327" t="s">
        <v>7</v>
      </c>
      <c r="E66" s="328" t="s">
        <v>228</v>
      </c>
      <c r="F66" s="327" t="s">
        <v>14</v>
      </c>
      <c r="G66" s="329"/>
      <c r="H66" s="330">
        <f>G66*1000</f>
        <v>0</v>
      </c>
      <c r="I66" s="331"/>
      <c r="J66" s="332">
        <v>4419731.5999999996</v>
      </c>
      <c r="K66" s="333" t="e">
        <f t="shared" ref="K66" si="15">I66/G66</f>
        <v>#DIV/0!</v>
      </c>
    </row>
    <row r="67" spans="1:11" s="334" customFormat="1" ht="49.5" x14ac:dyDescent="0.25">
      <c r="A67" s="325" t="s">
        <v>98</v>
      </c>
      <c r="B67" s="339">
        <v>714</v>
      </c>
      <c r="C67" s="327" t="s">
        <v>7</v>
      </c>
      <c r="D67" s="327" t="s">
        <v>7</v>
      </c>
      <c r="E67" s="328" t="s">
        <v>58</v>
      </c>
      <c r="F67" s="327" t="s">
        <v>14</v>
      </c>
      <c r="G67" s="329">
        <v>5739.7</v>
      </c>
      <c r="H67" s="330">
        <f>G67*1000</f>
        <v>5739700</v>
      </c>
      <c r="I67" s="331">
        <v>5739.7</v>
      </c>
      <c r="J67" s="332">
        <v>4419731.5999999996</v>
      </c>
      <c r="K67" s="333">
        <f t="shared" si="0"/>
        <v>1</v>
      </c>
    </row>
    <row r="68" spans="1:11" s="306" customFormat="1" ht="17.25" x14ac:dyDescent="0.3">
      <c r="A68" s="294" t="s">
        <v>29</v>
      </c>
      <c r="B68" s="304">
        <v>714</v>
      </c>
      <c r="C68" s="296" t="s">
        <v>28</v>
      </c>
      <c r="D68" s="343"/>
      <c r="E68" s="344"/>
      <c r="F68" s="344"/>
      <c r="G68" s="298">
        <f>G69</f>
        <v>22604.6</v>
      </c>
      <c r="H68" s="299" t="e">
        <f>H69+#REF!</f>
        <v>#REF!</v>
      </c>
      <c r="I68" s="300">
        <f>I69</f>
        <v>22555.8</v>
      </c>
      <c r="J68" s="299" t="e">
        <f>J69+#REF!</f>
        <v>#REF!</v>
      </c>
      <c r="K68" s="301">
        <f t="shared" si="0"/>
        <v>0.998</v>
      </c>
    </row>
    <row r="69" spans="1:11" s="303" customFormat="1" x14ac:dyDescent="0.25">
      <c r="A69" s="297" t="s">
        <v>53</v>
      </c>
      <c r="B69" s="340">
        <v>714</v>
      </c>
      <c r="C69" s="296" t="s">
        <v>28</v>
      </c>
      <c r="D69" s="343" t="s">
        <v>2</v>
      </c>
      <c r="E69" s="344"/>
      <c r="F69" s="344"/>
      <c r="G69" s="298">
        <f t="shared" ref="G69:J70" si="16">G70</f>
        <v>22604.6</v>
      </c>
      <c r="H69" s="299">
        <f t="shared" si="16"/>
        <v>22604600</v>
      </c>
      <c r="I69" s="300">
        <f t="shared" si="16"/>
        <v>22555.8</v>
      </c>
      <c r="J69" s="299">
        <f t="shared" si="16"/>
        <v>25465987.100000001</v>
      </c>
      <c r="K69" s="301">
        <f t="shared" si="0"/>
        <v>0.998</v>
      </c>
    </row>
    <row r="70" spans="1:11" s="306" customFormat="1" ht="17.25" x14ac:dyDescent="0.3">
      <c r="A70" s="308" t="s">
        <v>51</v>
      </c>
      <c r="B70" s="309">
        <v>714</v>
      </c>
      <c r="C70" s="310" t="s">
        <v>28</v>
      </c>
      <c r="D70" s="310" t="s">
        <v>2</v>
      </c>
      <c r="E70" s="311" t="s">
        <v>54</v>
      </c>
      <c r="F70" s="310"/>
      <c r="G70" s="312">
        <f t="shared" si="16"/>
        <v>22604.6</v>
      </c>
      <c r="H70" s="313">
        <f t="shared" si="16"/>
        <v>22604600</v>
      </c>
      <c r="I70" s="314">
        <f t="shared" si="16"/>
        <v>22555.8</v>
      </c>
      <c r="J70" s="313">
        <f t="shared" si="16"/>
        <v>25465987.100000001</v>
      </c>
      <c r="K70" s="315">
        <f t="shared" si="0"/>
        <v>0.998</v>
      </c>
    </row>
    <row r="71" spans="1:11" s="324" customFormat="1" ht="66" x14ac:dyDescent="0.25">
      <c r="A71" s="316" t="s">
        <v>89</v>
      </c>
      <c r="B71" s="317">
        <v>714</v>
      </c>
      <c r="C71" s="318" t="s">
        <v>28</v>
      </c>
      <c r="D71" s="318" t="s">
        <v>2</v>
      </c>
      <c r="E71" s="319" t="s">
        <v>90</v>
      </c>
      <c r="F71" s="318"/>
      <c r="G71" s="320">
        <f>G72+G73+G74</f>
        <v>22604.6</v>
      </c>
      <c r="H71" s="321">
        <f>H72+H73+H74</f>
        <v>22604600</v>
      </c>
      <c r="I71" s="322">
        <f>I72+I73+I74</f>
        <v>22555.8</v>
      </c>
      <c r="J71" s="321">
        <f>J72+J73+J74</f>
        <v>25465987.100000001</v>
      </c>
      <c r="K71" s="323">
        <f t="shared" si="0"/>
        <v>0.998</v>
      </c>
    </row>
    <row r="72" spans="1:11" s="346" customFormat="1" ht="49.5" x14ac:dyDescent="0.25">
      <c r="A72" s="345" t="s">
        <v>99</v>
      </c>
      <c r="B72" s="326">
        <v>714</v>
      </c>
      <c r="C72" s="327" t="s">
        <v>28</v>
      </c>
      <c r="D72" s="327" t="s">
        <v>2</v>
      </c>
      <c r="E72" s="328" t="s">
        <v>55</v>
      </c>
      <c r="F72" s="327" t="s">
        <v>14</v>
      </c>
      <c r="G72" s="329">
        <v>22088.6</v>
      </c>
      <c r="H72" s="330">
        <f>G72*1000</f>
        <v>22088600</v>
      </c>
      <c r="I72" s="331">
        <v>22088.400000000001</v>
      </c>
      <c r="J72" s="332">
        <v>24961027.699999999</v>
      </c>
      <c r="K72" s="333">
        <f t="shared" si="0"/>
        <v>1</v>
      </c>
    </row>
    <row r="73" spans="1:11" s="334" customFormat="1" ht="66" x14ac:dyDescent="0.25">
      <c r="A73" s="325" t="s">
        <v>91</v>
      </c>
      <c r="B73" s="326">
        <v>714</v>
      </c>
      <c r="C73" s="327" t="s">
        <v>28</v>
      </c>
      <c r="D73" s="327" t="s">
        <v>2</v>
      </c>
      <c r="E73" s="328" t="s">
        <v>142</v>
      </c>
      <c r="F73" s="327" t="s">
        <v>14</v>
      </c>
      <c r="G73" s="329">
        <v>426.8</v>
      </c>
      <c r="H73" s="330">
        <f t="shared" ref="H73:H74" si="17">G73*1000</f>
        <v>426800</v>
      </c>
      <c r="I73" s="331">
        <v>378.3</v>
      </c>
      <c r="J73" s="332">
        <f t="shared" ref="J73" si="18">I73*1000</f>
        <v>378300</v>
      </c>
      <c r="K73" s="333">
        <f t="shared" si="0"/>
        <v>0.88600000000000001</v>
      </c>
    </row>
    <row r="74" spans="1:11" s="334" customFormat="1" ht="66" x14ac:dyDescent="0.25">
      <c r="A74" s="325" t="s">
        <v>155</v>
      </c>
      <c r="B74" s="326">
        <v>714</v>
      </c>
      <c r="C74" s="327" t="s">
        <v>28</v>
      </c>
      <c r="D74" s="327" t="s">
        <v>2</v>
      </c>
      <c r="E74" s="328" t="s">
        <v>143</v>
      </c>
      <c r="F74" s="327" t="s">
        <v>14</v>
      </c>
      <c r="G74" s="329">
        <v>89.2</v>
      </c>
      <c r="H74" s="330">
        <f t="shared" si="17"/>
        <v>89200</v>
      </c>
      <c r="I74" s="331">
        <v>89.1</v>
      </c>
      <c r="J74" s="332">
        <v>126659.4</v>
      </c>
      <c r="K74" s="333">
        <f t="shared" si="0"/>
        <v>0.999</v>
      </c>
    </row>
    <row r="75" spans="1:11" ht="16.5" customHeight="1" x14ac:dyDescent="0.25">
      <c r="G75" s="145"/>
      <c r="H75" s="178"/>
    </row>
    <row r="76" spans="1:11" x14ac:dyDescent="0.25">
      <c r="G76" s="145"/>
      <c r="H76" s="178"/>
    </row>
    <row r="77" spans="1:11" x14ac:dyDescent="0.25">
      <c r="G77" s="145"/>
      <c r="H77" s="178"/>
    </row>
  </sheetData>
  <mergeCells count="12">
    <mergeCell ref="G8:K8"/>
    <mergeCell ref="A7:K7"/>
    <mergeCell ref="I1:K1"/>
    <mergeCell ref="I2:K2"/>
    <mergeCell ref="I3:K3"/>
    <mergeCell ref="I4:K4"/>
    <mergeCell ref="I5:K5"/>
    <mergeCell ref="L1:N1"/>
    <mergeCell ref="L2:N2"/>
    <mergeCell ref="L3:N3"/>
    <mergeCell ref="L4:N4"/>
    <mergeCell ref="L5:N5"/>
  </mergeCells>
  <printOptions horizontalCentered="1"/>
  <pageMargins left="0.98425196850393704" right="0.39370078740157483" top="0.78740157480314965" bottom="0.59055118110236227" header="0" footer="0"/>
  <pageSetup paperSize="9" scale="60" fitToHeight="10" orientation="portrait" r:id="rId1"/>
  <headerFooter alignWithMargins="0"/>
  <rowBreaks count="1" manualBreakCount="1">
    <brk id="26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07"/>
  <sheetViews>
    <sheetView view="pageBreakPreview" zoomScaleNormal="100" zoomScaleSheetLayoutView="100" workbookViewId="0">
      <selection activeCell="I5" sqref="I5:J5"/>
    </sheetView>
  </sheetViews>
  <sheetFormatPr defaultColWidth="9.140625" defaultRowHeight="15" x14ac:dyDescent="0.25"/>
  <cols>
    <col min="1" max="1" width="41.42578125" style="80" customWidth="1"/>
    <col min="2" max="2" width="4.85546875" style="72" customWidth="1"/>
    <col min="3" max="3" width="5.85546875" style="72" customWidth="1"/>
    <col min="4" max="4" width="14.7109375" style="72" customWidth="1"/>
    <col min="5" max="5" width="7.85546875" style="85" customWidth="1"/>
    <col min="6" max="6" width="14.7109375" style="198" hidden="1" customWidth="1"/>
    <col min="7" max="7" width="14.7109375" style="124" customWidth="1"/>
    <col min="8" max="8" width="14.7109375" style="183" hidden="1" customWidth="1"/>
    <col min="9" max="10" width="14.7109375" style="72" customWidth="1"/>
    <col min="11" max="11" width="10" style="62" customWidth="1"/>
    <col min="12" max="16384" width="9.140625" style="62"/>
  </cols>
  <sheetData>
    <row r="1" spans="1:10" ht="13.5" customHeight="1" x14ac:dyDescent="0.25">
      <c r="A1" s="82"/>
      <c r="C1" s="83"/>
      <c r="D1" s="83"/>
      <c r="E1" s="83"/>
      <c r="F1" s="182"/>
      <c r="G1" s="84"/>
      <c r="H1" s="182"/>
      <c r="I1" s="388" t="s">
        <v>146</v>
      </c>
      <c r="J1" s="388"/>
    </row>
    <row r="2" spans="1:10" x14ac:dyDescent="0.25">
      <c r="A2" s="82"/>
      <c r="C2" s="83"/>
      <c r="D2" s="83"/>
      <c r="E2" s="83"/>
      <c r="F2" s="182"/>
      <c r="G2" s="84"/>
      <c r="H2" s="182"/>
      <c r="I2" s="388" t="s">
        <v>130</v>
      </c>
      <c r="J2" s="388"/>
    </row>
    <row r="3" spans="1:10" x14ac:dyDescent="0.25">
      <c r="A3" s="82"/>
      <c r="C3" s="84"/>
      <c r="D3" s="84"/>
      <c r="E3" s="84"/>
      <c r="F3" s="182"/>
      <c r="G3" s="84"/>
      <c r="H3" s="182"/>
      <c r="I3" s="388" t="s">
        <v>131</v>
      </c>
      <c r="J3" s="388"/>
    </row>
    <row r="4" spans="1:10" x14ac:dyDescent="0.25">
      <c r="A4" s="82"/>
      <c r="C4" s="84"/>
      <c r="D4" s="84"/>
      <c r="E4" s="84"/>
      <c r="F4" s="182"/>
      <c r="G4" s="84"/>
      <c r="H4" s="182"/>
      <c r="I4" s="388" t="s">
        <v>132</v>
      </c>
      <c r="J4" s="388"/>
    </row>
    <row r="5" spans="1:10" x14ac:dyDescent="0.25">
      <c r="A5" s="82"/>
      <c r="C5" s="83"/>
      <c r="D5" s="83"/>
      <c r="E5" s="83"/>
      <c r="F5" s="182"/>
      <c r="G5" s="84"/>
      <c r="H5" s="182"/>
      <c r="I5" s="388" t="s">
        <v>281</v>
      </c>
      <c r="J5" s="388"/>
    </row>
    <row r="6" spans="1:10" x14ac:dyDescent="0.25">
      <c r="A6" s="82"/>
      <c r="D6" s="85"/>
      <c r="E6" s="73"/>
      <c r="F6" s="183"/>
      <c r="G6" s="72"/>
    </row>
    <row r="7" spans="1:10" ht="44.25" customHeight="1" x14ac:dyDescent="0.2">
      <c r="A7" s="389" t="s">
        <v>235</v>
      </c>
      <c r="B7" s="389"/>
      <c r="C7" s="389"/>
      <c r="D7" s="389"/>
      <c r="E7" s="389"/>
      <c r="F7" s="390"/>
      <c r="G7" s="390"/>
      <c r="H7" s="390"/>
      <c r="I7" s="390"/>
      <c r="J7" s="390"/>
    </row>
    <row r="8" spans="1:10" x14ac:dyDescent="0.25">
      <c r="A8" s="82"/>
      <c r="B8" s="86"/>
      <c r="C8" s="86"/>
      <c r="D8" s="87"/>
      <c r="F8" s="183"/>
      <c r="G8" s="72"/>
      <c r="H8" s="184"/>
      <c r="I8" s="88"/>
      <c r="J8" s="127" t="s">
        <v>152</v>
      </c>
    </row>
    <row r="9" spans="1:10" ht="28.5" x14ac:dyDescent="0.2">
      <c r="A9" s="76" t="s">
        <v>0</v>
      </c>
      <c r="B9" s="76" t="s">
        <v>10</v>
      </c>
      <c r="C9" s="76" t="s">
        <v>11</v>
      </c>
      <c r="D9" s="76" t="s">
        <v>38</v>
      </c>
      <c r="E9" s="89" t="s">
        <v>12</v>
      </c>
      <c r="F9" s="176" t="s">
        <v>145</v>
      </c>
      <c r="G9" s="75" t="s">
        <v>149</v>
      </c>
      <c r="H9" s="185" t="s">
        <v>144</v>
      </c>
      <c r="I9" s="125" t="s">
        <v>150</v>
      </c>
      <c r="J9" s="91" t="s">
        <v>40</v>
      </c>
    </row>
    <row r="10" spans="1:10" ht="14.25" x14ac:dyDescent="0.2">
      <c r="A10" s="76">
        <v>1</v>
      </c>
      <c r="B10" s="76">
        <v>2</v>
      </c>
      <c r="C10" s="76">
        <v>3</v>
      </c>
      <c r="D10" s="76">
        <v>4</v>
      </c>
      <c r="E10" s="89">
        <v>5</v>
      </c>
      <c r="F10" s="176" t="s">
        <v>63</v>
      </c>
      <c r="G10" s="75" t="s">
        <v>63</v>
      </c>
      <c r="H10" s="186">
        <v>7</v>
      </c>
      <c r="I10" s="92">
        <v>7</v>
      </c>
      <c r="J10" s="92">
        <v>8</v>
      </c>
    </row>
    <row r="11" spans="1:10" ht="14.25" x14ac:dyDescent="0.2">
      <c r="A11" s="93" t="s">
        <v>17</v>
      </c>
      <c r="B11" s="94"/>
      <c r="C11" s="94"/>
      <c r="D11" s="94"/>
      <c r="E11" s="94"/>
      <c r="F11" s="187" t="e">
        <f>F12+F28+F33+F46+F67</f>
        <v>#REF!</v>
      </c>
      <c r="G11" s="77">
        <f>G12+G28+G33+G46+G67</f>
        <v>248090.7</v>
      </c>
      <c r="H11" s="187" t="e">
        <f>H12+H28+H33+H46+H67</f>
        <v>#REF!</v>
      </c>
      <c r="I11" s="77">
        <f>I12+I28+I33+I46+I67</f>
        <v>223057.9</v>
      </c>
      <c r="J11" s="95">
        <f>I11/G11</f>
        <v>0.89900000000000002</v>
      </c>
    </row>
    <row r="12" spans="1:10" s="2" customFormat="1" x14ac:dyDescent="0.25">
      <c r="A12" s="96" t="s">
        <v>1</v>
      </c>
      <c r="B12" s="94" t="s">
        <v>2</v>
      </c>
      <c r="C12" s="94"/>
      <c r="D12" s="94"/>
      <c r="E12" s="94"/>
      <c r="F12" s="187" t="e">
        <f>F13+F18+F23+#REF!</f>
        <v>#REF!</v>
      </c>
      <c r="G12" s="77">
        <f>G13+G18+G23</f>
        <v>3931.1</v>
      </c>
      <c r="H12" s="187" t="e">
        <f>H13+H18+H23+#REF!</f>
        <v>#REF!</v>
      </c>
      <c r="I12" s="77">
        <f>I13+I18+I23</f>
        <v>3924.5</v>
      </c>
      <c r="J12" s="95">
        <f t="shared" ref="J12:J73" si="0">I12/G12</f>
        <v>0.998</v>
      </c>
    </row>
    <row r="13" spans="1:10" s="3" customFormat="1" ht="57" x14ac:dyDescent="0.2">
      <c r="A13" s="97" t="s">
        <v>13</v>
      </c>
      <c r="B13" s="94" t="s">
        <v>2</v>
      </c>
      <c r="C13" s="94" t="s">
        <v>3</v>
      </c>
      <c r="D13" s="94"/>
      <c r="E13" s="94"/>
      <c r="F13" s="187">
        <f t="shared" ref="F13:I15" si="1">F14</f>
        <v>229.1</v>
      </c>
      <c r="G13" s="77">
        <f t="shared" si="1"/>
        <v>2628.6</v>
      </c>
      <c r="H13" s="187">
        <f t="shared" si="1"/>
        <v>229.1</v>
      </c>
      <c r="I13" s="77">
        <f t="shared" si="1"/>
        <v>2628.5</v>
      </c>
      <c r="J13" s="95">
        <f t="shared" si="0"/>
        <v>1</v>
      </c>
    </row>
    <row r="14" spans="1:10" s="155" customFormat="1" ht="45" x14ac:dyDescent="0.25">
      <c r="A14" s="205" t="s">
        <v>64</v>
      </c>
      <c r="B14" s="206" t="s">
        <v>2</v>
      </c>
      <c r="C14" s="206" t="s">
        <v>3</v>
      </c>
      <c r="D14" s="206" t="s">
        <v>92</v>
      </c>
      <c r="E14" s="206"/>
      <c r="F14" s="207">
        <f t="shared" si="1"/>
        <v>229.1</v>
      </c>
      <c r="G14" s="208">
        <f t="shared" si="1"/>
        <v>2628.6</v>
      </c>
      <c r="H14" s="207">
        <f t="shared" si="1"/>
        <v>229.1</v>
      </c>
      <c r="I14" s="208">
        <f t="shared" si="1"/>
        <v>2628.5</v>
      </c>
      <c r="J14" s="209">
        <f t="shared" si="0"/>
        <v>1</v>
      </c>
    </row>
    <row r="15" spans="1:10" s="204" customFormat="1" ht="30" x14ac:dyDescent="0.25">
      <c r="A15" s="199" t="s">
        <v>65</v>
      </c>
      <c r="B15" s="200" t="s">
        <v>2</v>
      </c>
      <c r="C15" s="200" t="s">
        <v>3</v>
      </c>
      <c r="D15" s="200" t="s">
        <v>93</v>
      </c>
      <c r="E15" s="200"/>
      <c r="F15" s="201">
        <f t="shared" si="1"/>
        <v>229.1</v>
      </c>
      <c r="G15" s="202">
        <f>G16+G17</f>
        <v>2628.6</v>
      </c>
      <c r="H15" s="201">
        <f t="shared" si="1"/>
        <v>229.1</v>
      </c>
      <c r="I15" s="202">
        <f>I16+I17</f>
        <v>2628.5</v>
      </c>
      <c r="J15" s="203">
        <f t="shared" si="0"/>
        <v>1</v>
      </c>
    </row>
    <row r="16" spans="1:10" s="151" customFormat="1" ht="120" x14ac:dyDescent="0.25">
      <c r="A16" s="100" t="s">
        <v>41</v>
      </c>
      <c r="B16" s="98" t="s">
        <v>2</v>
      </c>
      <c r="C16" s="98" t="s">
        <v>3</v>
      </c>
      <c r="D16" s="98" t="s">
        <v>42</v>
      </c>
      <c r="E16" s="98" t="s">
        <v>30</v>
      </c>
      <c r="F16" s="188">
        <f>'2'!G18</f>
        <v>229.1</v>
      </c>
      <c r="G16" s="71">
        <f>'2'!G17</f>
        <v>2399.5</v>
      </c>
      <c r="H16" s="188">
        <f>'2'!I18</f>
        <v>229.1</v>
      </c>
      <c r="I16" s="71">
        <f>'2'!I17</f>
        <v>2399.4</v>
      </c>
      <c r="J16" s="107">
        <f t="shared" si="0"/>
        <v>1</v>
      </c>
    </row>
    <row r="17" spans="1:10" s="151" customFormat="1" ht="75.75" customHeight="1" x14ac:dyDescent="0.25">
      <c r="A17" s="228" t="str">
        <f>'2'!A18</f>
        <v>Иные межбюджетные трансферты бюджетам муниципальных образований Билибинского муниципального района в 2021 году за достижение показателей деятельности</v>
      </c>
      <c r="B17" s="98" t="s">
        <v>2</v>
      </c>
      <c r="C17" s="98" t="s">
        <v>3</v>
      </c>
      <c r="D17" s="381" t="s">
        <v>278</v>
      </c>
      <c r="E17" s="98" t="s">
        <v>30</v>
      </c>
      <c r="F17" s="188"/>
      <c r="G17" s="71">
        <f>'2'!G18</f>
        <v>229.1</v>
      </c>
      <c r="H17" s="188"/>
      <c r="I17" s="71">
        <f>'2'!I18</f>
        <v>229.1</v>
      </c>
      <c r="J17" s="107">
        <f t="shared" si="0"/>
        <v>1</v>
      </c>
    </row>
    <row r="18" spans="1:10" s="13" customFormat="1" ht="85.5" x14ac:dyDescent="0.2">
      <c r="A18" s="96" t="s">
        <v>32</v>
      </c>
      <c r="B18" s="94" t="s">
        <v>2</v>
      </c>
      <c r="C18" s="94" t="s">
        <v>4</v>
      </c>
      <c r="D18" s="94"/>
      <c r="E18" s="94"/>
      <c r="F18" s="187">
        <f t="shared" ref="F18:I19" si="2">F19</f>
        <v>1152.5</v>
      </c>
      <c r="G18" s="77">
        <f t="shared" si="2"/>
        <v>1152.5</v>
      </c>
      <c r="H18" s="187">
        <f t="shared" si="2"/>
        <v>1149</v>
      </c>
      <c r="I18" s="77">
        <f t="shared" si="2"/>
        <v>1149</v>
      </c>
      <c r="J18" s="95">
        <f t="shared" si="0"/>
        <v>0.997</v>
      </c>
    </row>
    <row r="19" spans="1:10" s="155" customFormat="1" ht="45" x14ac:dyDescent="0.25">
      <c r="A19" s="205" t="s">
        <v>64</v>
      </c>
      <c r="B19" s="206" t="s">
        <v>2</v>
      </c>
      <c r="C19" s="206" t="s">
        <v>4</v>
      </c>
      <c r="D19" s="206" t="s">
        <v>92</v>
      </c>
      <c r="E19" s="206"/>
      <c r="F19" s="207">
        <f t="shared" si="2"/>
        <v>1152.5</v>
      </c>
      <c r="G19" s="208">
        <f t="shared" si="2"/>
        <v>1152.5</v>
      </c>
      <c r="H19" s="210">
        <f t="shared" si="2"/>
        <v>1149</v>
      </c>
      <c r="I19" s="211">
        <f t="shared" si="2"/>
        <v>1149</v>
      </c>
      <c r="J19" s="209">
        <f t="shared" si="0"/>
        <v>0.997</v>
      </c>
    </row>
    <row r="20" spans="1:10" s="214" customFormat="1" ht="45" x14ac:dyDescent="0.25">
      <c r="A20" s="199" t="s">
        <v>67</v>
      </c>
      <c r="B20" s="200" t="s">
        <v>2</v>
      </c>
      <c r="C20" s="200" t="s">
        <v>4</v>
      </c>
      <c r="D20" s="200" t="s">
        <v>94</v>
      </c>
      <c r="E20" s="200"/>
      <c r="F20" s="201">
        <f>F21+F22</f>
        <v>1152.5</v>
      </c>
      <c r="G20" s="202">
        <f>G21+G22</f>
        <v>1152.5</v>
      </c>
      <c r="H20" s="212">
        <f>H21+H22</f>
        <v>1149</v>
      </c>
      <c r="I20" s="213">
        <f>I21+I22</f>
        <v>1149</v>
      </c>
      <c r="J20" s="203">
        <f t="shared" si="0"/>
        <v>0.997</v>
      </c>
    </row>
    <row r="21" spans="1:10" s="151" customFormat="1" ht="75" x14ac:dyDescent="0.25">
      <c r="A21" s="100" t="s">
        <v>69</v>
      </c>
      <c r="B21" s="98" t="s">
        <v>2</v>
      </c>
      <c r="C21" s="98" t="s">
        <v>4</v>
      </c>
      <c r="D21" s="98" t="s">
        <v>43</v>
      </c>
      <c r="E21" s="98" t="s">
        <v>31</v>
      </c>
      <c r="F21" s="188">
        <f>'2'!G22</f>
        <v>1151.5</v>
      </c>
      <c r="G21" s="71">
        <f>'2'!G22</f>
        <v>1151.5</v>
      </c>
      <c r="H21" s="189">
        <f>'2'!I22</f>
        <v>1149</v>
      </c>
      <c r="I21" s="99">
        <f>'2'!I22</f>
        <v>1149</v>
      </c>
      <c r="J21" s="107">
        <f t="shared" si="0"/>
        <v>0.998</v>
      </c>
    </row>
    <row r="22" spans="1:10" s="151" customFormat="1" ht="60" x14ac:dyDescent="0.25">
      <c r="A22" s="100" t="s">
        <v>95</v>
      </c>
      <c r="B22" s="98" t="s">
        <v>2</v>
      </c>
      <c r="C22" s="98" t="s">
        <v>4</v>
      </c>
      <c r="D22" s="98" t="s">
        <v>43</v>
      </c>
      <c r="E22" s="98" t="s">
        <v>36</v>
      </c>
      <c r="F22" s="188">
        <f>'2'!G23</f>
        <v>1</v>
      </c>
      <c r="G22" s="71">
        <f>'2'!H23/1000</f>
        <v>1</v>
      </c>
      <c r="H22" s="189">
        <f>'2'!I23</f>
        <v>0</v>
      </c>
      <c r="I22" s="99">
        <f>'2'!I23</f>
        <v>0</v>
      </c>
      <c r="J22" s="107">
        <f t="shared" si="0"/>
        <v>0</v>
      </c>
    </row>
    <row r="23" spans="1:10" s="6" customFormat="1" ht="18.75" customHeight="1" x14ac:dyDescent="0.2">
      <c r="A23" s="96" t="s">
        <v>18</v>
      </c>
      <c r="B23" s="94" t="s">
        <v>2</v>
      </c>
      <c r="C23" s="94" t="s">
        <v>19</v>
      </c>
      <c r="D23" s="94"/>
      <c r="E23" s="94"/>
      <c r="F23" s="187">
        <f t="shared" ref="F23:I24" si="3">F24</f>
        <v>0</v>
      </c>
      <c r="G23" s="77">
        <f t="shared" si="3"/>
        <v>150</v>
      </c>
      <c r="H23" s="191">
        <f t="shared" si="3"/>
        <v>0</v>
      </c>
      <c r="I23" s="103">
        <f t="shared" si="3"/>
        <v>147</v>
      </c>
      <c r="J23" s="95">
        <f t="shared" si="0"/>
        <v>0.98</v>
      </c>
    </row>
    <row r="24" spans="1:10" s="216" customFormat="1" ht="45" x14ac:dyDescent="0.25">
      <c r="A24" s="205" t="s">
        <v>71</v>
      </c>
      <c r="B24" s="206" t="s">
        <v>2</v>
      </c>
      <c r="C24" s="206" t="s">
        <v>19</v>
      </c>
      <c r="D24" s="206" t="s">
        <v>72</v>
      </c>
      <c r="E24" s="206"/>
      <c r="F24" s="207">
        <f t="shared" si="3"/>
        <v>0</v>
      </c>
      <c r="G24" s="208">
        <f t="shared" si="3"/>
        <v>150</v>
      </c>
      <c r="H24" s="210">
        <f t="shared" si="3"/>
        <v>0</v>
      </c>
      <c r="I24" s="211">
        <f t="shared" si="3"/>
        <v>147</v>
      </c>
      <c r="J24" s="209">
        <f t="shared" si="0"/>
        <v>0.98</v>
      </c>
    </row>
    <row r="25" spans="1:10" s="217" customFormat="1" ht="60" x14ac:dyDescent="0.25">
      <c r="A25" s="199" t="s">
        <v>33</v>
      </c>
      <c r="B25" s="200" t="s">
        <v>2</v>
      </c>
      <c r="C25" s="200" t="s">
        <v>19</v>
      </c>
      <c r="D25" s="200" t="s">
        <v>96</v>
      </c>
      <c r="E25" s="200"/>
      <c r="F25" s="201">
        <f>+F27</f>
        <v>0</v>
      </c>
      <c r="G25" s="202">
        <f>+G27+G26</f>
        <v>150</v>
      </c>
      <c r="H25" s="212">
        <f>+H27</f>
        <v>0</v>
      </c>
      <c r="I25" s="213">
        <f>+I27+I26</f>
        <v>147</v>
      </c>
      <c r="J25" s="203">
        <f t="shared" si="0"/>
        <v>0.98</v>
      </c>
    </row>
    <row r="26" spans="1:10" s="217" customFormat="1" ht="75" hidden="1" x14ac:dyDescent="0.25">
      <c r="A26" s="100" t="s">
        <v>222</v>
      </c>
      <c r="B26" s="98" t="s">
        <v>2</v>
      </c>
      <c r="C26" s="98" t="s">
        <v>19</v>
      </c>
      <c r="D26" s="98" t="s">
        <v>223</v>
      </c>
      <c r="E26" s="98" t="s">
        <v>31</v>
      </c>
      <c r="F26" s="188">
        <f>'2'!G26</f>
        <v>150</v>
      </c>
      <c r="G26" s="71">
        <f>'2'!G27</f>
        <v>0</v>
      </c>
      <c r="H26" s="189">
        <f>'2'!I26</f>
        <v>147</v>
      </c>
      <c r="I26" s="99">
        <f>'2'!I27</f>
        <v>0</v>
      </c>
      <c r="J26" s="107" t="e">
        <f t="shared" ref="J26" si="4">I26/G26</f>
        <v>#DIV/0!</v>
      </c>
    </row>
    <row r="27" spans="1:10" s="151" customFormat="1" ht="45" x14ac:dyDescent="0.25">
      <c r="A27" s="100" t="s">
        <v>79</v>
      </c>
      <c r="B27" s="98" t="s">
        <v>2</v>
      </c>
      <c r="C27" s="98" t="s">
        <v>19</v>
      </c>
      <c r="D27" s="98" t="s">
        <v>74</v>
      </c>
      <c r="E27" s="98" t="s">
        <v>34</v>
      </c>
      <c r="F27" s="188">
        <f>'2'!G27</f>
        <v>0</v>
      </c>
      <c r="G27" s="71">
        <f>'2'!G28</f>
        <v>150</v>
      </c>
      <c r="H27" s="189">
        <f>'2'!I27</f>
        <v>0</v>
      </c>
      <c r="I27" s="99">
        <f>'2'!I28</f>
        <v>147</v>
      </c>
      <c r="J27" s="107">
        <f t="shared" si="0"/>
        <v>0.98</v>
      </c>
    </row>
    <row r="28" spans="1:10" s="13" customFormat="1" ht="28.5" x14ac:dyDescent="0.2">
      <c r="A28" s="96" t="s">
        <v>22</v>
      </c>
      <c r="B28" s="94" t="s">
        <v>5</v>
      </c>
      <c r="C28" s="94"/>
      <c r="D28" s="94"/>
      <c r="E28" s="94"/>
      <c r="F28" s="187">
        <f>F29</f>
        <v>1434.5</v>
      </c>
      <c r="G28" s="77">
        <f>G29</f>
        <v>1434.5</v>
      </c>
      <c r="H28" s="187">
        <f t="shared" ref="F28:I31" si="5">H29</f>
        <v>1430.6</v>
      </c>
      <c r="I28" s="77">
        <f t="shared" si="5"/>
        <v>1430.6</v>
      </c>
      <c r="J28" s="95">
        <f t="shared" si="0"/>
        <v>0.997</v>
      </c>
    </row>
    <row r="29" spans="1:10" s="204" customFormat="1" ht="45" x14ac:dyDescent="0.25">
      <c r="A29" s="205" t="s">
        <v>23</v>
      </c>
      <c r="B29" s="206" t="s">
        <v>5</v>
      </c>
      <c r="C29" s="206" t="s">
        <v>24</v>
      </c>
      <c r="D29" s="206"/>
      <c r="E29" s="206"/>
      <c r="F29" s="207">
        <f t="shared" si="5"/>
        <v>1434.5</v>
      </c>
      <c r="G29" s="208">
        <f t="shared" si="5"/>
        <v>1434.5</v>
      </c>
      <c r="H29" s="207">
        <f t="shared" si="5"/>
        <v>1430.6</v>
      </c>
      <c r="I29" s="208">
        <f t="shared" si="5"/>
        <v>1430.6</v>
      </c>
      <c r="J29" s="209">
        <f t="shared" si="0"/>
        <v>0.997</v>
      </c>
    </row>
    <row r="30" spans="1:10" s="216" customFormat="1" ht="45" x14ac:dyDescent="0.25">
      <c r="A30" s="205" t="s">
        <v>71</v>
      </c>
      <c r="B30" s="206" t="s">
        <v>5</v>
      </c>
      <c r="C30" s="206" t="s">
        <v>24</v>
      </c>
      <c r="D30" s="206" t="s">
        <v>72</v>
      </c>
      <c r="E30" s="206"/>
      <c r="F30" s="207">
        <f t="shared" si="5"/>
        <v>1434.5</v>
      </c>
      <c r="G30" s="208">
        <f t="shared" si="5"/>
        <v>1434.5</v>
      </c>
      <c r="H30" s="207">
        <f t="shared" si="5"/>
        <v>1430.6</v>
      </c>
      <c r="I30" s="208">
        <f t="shared" si="5"/>
        <v>1430.6</v>
      </c>
      <c r="J30" s="209">
        <f t="shared" si="0"/>
        <v>0.997</v>
      </c>
    </row>
    <row r="31" spans="1:10" s="218" customFormat="1" ht="60" x14ac:dyDescent="0.25">
      <c r="A31" s="100" t="s">
        <v>33</v>
      </c>
      <c r="B31" s="98" t="s">
        <v>5</v>
      </c>
      <c r="C31" s="98" t="s">
        <v>24</v>
      </c>
      <c r="D31" s="98" t="s">
        <v>96</v>
      </c>
      <c r="E31" s="98"/>
      <c r="F31" s="188">
        <f t="shared" si="5"/>
        <v>1434.5</v>
      </c>
      <c r="G31" s="71">
        <f t="shared" si="5"/>
        <v>1434.5</v>
      </c>
      <c r="H31" s="188">
        <f t="shared" si="5"/>
        <v>1430.6</v>
      </c>
      <c r="I31" s="71">
        <f t="shared" si="5"/>
        <v>1430.6</v>
      </c>
      <c r="J31" s="107">
        <f t="shared" si="0"/>
        <v>0.997</v>
      </c>
    </row>
    <row r="32" spans="1:10" s="158" customFormat="1" ht="74.25" customHeight="1" x14ac:dyDescent="0.25">
      <c r="A32" s="100" t="s">
        <v>75</v>
      </c>
      <c r="B32" s="98" t="s">
        <v>5</v>
      </c>
      <c r="C32" s="98" t="s">
        <v>24</v>
      </c>
      <c r="D32" s="98" t="s">
        <v>76</v>
      </c>
      <c r="E32" s="98" t="s">
        <v>31</v>
      </c>
      <c r="F32" s="188">
        <f>'2'!G33</f>
        <v>1434.5</v>
      </c>
      <c r="G32" s="71">
        <f>'2'!H33/1000</f>
        <v>1434.5</v>
      </c>
      <c r="H32" s="189">
        <f>'2'!I33</f>
        <v>1430.6</v>
      </c>
      <c r="I32" s="99">
        <f>'2'!I33</f>
        <v>1430.6</v>
      </c>
      <c r="J32" s="107">
        <f t="shared" si="0"/>
        <v>0.997</v>
      </c>
    </row>
    <row r="33" spans="1:10" s="39" customFormat="1" ht="14.25" x14ac:dyDescent="0.2">
      <c r="A33" s="96" t="s">
        <v>6</v>
      </c>
      <c r="B33" s="94" t="s">
        <v>4</v>
      </c>
      <c r="C33" s="94"/>
      <c r="D33" s="94"/>
      <c r="E33" s="94"/>
      <c r="F33" s="187">
        <f>F34+F38</f>
        <v>96843.7</v>
      </c>
      <c r="G33" s="77">
        <f>G34+G38+G42</f>
        <v>96983.7</v>
      </c>
      <c r="H33" s="187">
        <f>H34+H38</f>
        <v>95105.600000000006</v>
      </c>
      <c r="I33" s="77">
        <f>I34+I38+I42</f>
        <v>95245.6</v>
      </c>
      <c r="J33" s="95">
        <f t="shared" si="0"/>
        <v>0.98199999999999998</v>
      </c>
    </row>
    <row r="34" spans="1:10" s="218" customFormat="1" x14ac:dyDescent="0.25">
      <c r="A34" s="205" t="s">
        <v>35</v>
      </c>
      <c r="B34" s="206" t="s">
        <v>4</v>
      </c>
      <c r="C34" s="206" t="s">
        <v>27</v>
      </c>
      <c r="D34" s="206"/>
      <c r="E34" s="206"/>
      <c r="F34" s="207">
        <f t="shared" ref="F34:I36" si="6">F35</f>
        <v>20634.8</v>
      </c>
      <c r="G34" s="208">
        <f t="shared" si="6"/>
        <v>20634.8</v>
      </c>
      <c r="H34" s="207">
        <f t="shared" si="6"/>
        <v>20634.8</v>
      </c>
      <c r="I34" s="208">
        <f t="shared" si="6"/>
        <v>20634.8</v>
      </c>
      <c r="J34" s="209">
        <f t="shared" si="0"/>
        <v>1</v>
      </c>
    </row>
    <row r="35" spans="1:10" s="219" customFormat="1" ht="45" x14ac:dyDescent="0.25">
      <c r="A35" s="205" t="s">
        <v>71</v>
      </c>
      <c r="B35" s="206" t="s">
        <v>4</v>
      </c>
      <c r="C35" s="206" t="s">
        <v>27</v>
      </c>
      <c r="D35" s="206" t="s">
        <v>72</v>
      </c>
      <c r="E35" s="206"/>
      <c r="F35" s="207">
        <f t="shared" si="6"/>
        <v>20634.8</v>
      </c>
      <c r="G35" s="208">
        <f t="shared" si="6"/>
        <v>20634.8</v>
      </c>
      <c r="H35" s="207">
        <f t="shared" si="6"/>
        <v>20634.8</v>
      </c>
      <c r="I35" s="208">
        <f t="shared" si="6"/>
        <v>20634.8</v>
      </c>
      <c r="J35" s="209">
        <f t="shared" si="0"/>
        <v>1</v>
      </c>
    </row>
    <row r="36" spans="1:10" s="204" customFormat="1" ht="60" x14ac:dyDescent="0.25">
      <c r="A36" s="199" t="s">
        <v>33</v>
      </c>
      <c r="B36" s="200" t="s">
        <v>4</v>
      </c>
      <c r="C36" s="200" t="s">
        <v>27</v>
      </c>
      <c r="D36" s="200" t="s">
        <v>96</v>
      </c>
      <c r="E36" s="200"/>
      <c r="F36" s="201">
        <f t="shared" si="6"/>
        <v>20634.8</v>
      </c>
      <c r="G36" s="202">
        <f t="shared" si="6"/>
        <v>20634.8</v>
      </c>
      <c r="H36" s="201">
        <f t="shared" si="6"/>
        <v>20634.8</v>
      </c>
      <c r="I36" s="202">
        <f t="shared" si="6"/>
        <v>20634.8</v>
      </c>
      <c r="J36" s="203">
        <f t="shared" si="0"/>
        <v>1</v>
      </c>
    </row>
    <row r="37" spans="1:10" s="151" customFormat="1" ht="120.75" customHeight="1" x14ac:dyDescent="0.25">
      <c r="A37" s="100" t="s">
        <v>156</v>
      </c>
      <c r="B37" s="98" t="s">
        <v>4</v>
      </c>
      <c r="C37" s="98" t="s">
        <v>27</v>
      </c>
      <c r="D37" s="98" t="s">
        <v>80</v>
      </c>
      <c r="E37" s="98" t="s">
        <v>36</v>
      </c>
      <c r="F37" s="188">
        <f>'2'!G38</f>
        <v>20634.8</v>
      </c>
      <c r="G37" s="71">
        <f>'2'!H38/1000</f>
        <v>20634.8</v>
      </c>
      <c r="H37" s="189">
        <f>'2'!I38</f>
        <v>20634.8</v>
      </c>
      <c r="I37" s="99">
        <f>'2'!J38/1000</f>
        <v>20634.8</v>
      </c>
      <c r="J37" s="107">
        <f t="shared" si="0"/>
        <v>1</v>
      </c>
    </row>
    <row r="38" spans="1:10" ht="16.5" customHeight="1" x14ac:dyDescent="0.2">
      <c r="A38" s="96" t="s">
        <v>25</v>
      </c>
      <c r="B38" s="94" t="s">
        <v>4</v>
      </c>
      <c r="C38" s="94" t="s">
        <v>26</v>
      </c>
      <c r="D38" s="94"/>
      <c r="E38" s="94"/>
      <c r="F38" s="187">
        <f t="shared" ref="F38:I40" si="7">F39</f>
        <v>76208.899999999994</v>
      </c>
      <c r="G38" s="77">
        <f t="shared" si="7"/>
        <v>76208.899999999994</v>
      </c>
      <c r="H38" s="187">
        <f t="shared" si="7"/>
        <v>74470.8</v>
      </c>
      <c r="I38" s="77">
        <f t="shared" si="7"/>
        <v>74470.8</v>
      </c>
      <c r="J38" s="95">
        <f t="shared" si="0"/>
        <v>0.97699999999999998</v>
      </c>
    </row>
    <row r="39" spans="1:10" s="155" customFormat="1" ht="30" x14ac:dyDescent="0.25">
      <c r="A39" s="205" t="s">
        <v>51</v>
      </c>
      <c r="B39" s="206" t="s">
        <v>4</v>
      </c>
      <c r="C39" s="206" t="s">
        <v>26</v>
      </c>
      <c r="D39" s="206" t="s">
        <v>54</v>
      </c>
      <c r="E39" s="206"/>
      <c r="F39" s="207">
        <f t="shared" si="7"/>
        <v>76208.899999999994</v>
      </c>
      <c r="G39" s="208">
        <f t="shared" si="7"/>
        <v>76208.899999999994</v>
      </c>
      <c r="H39" s="207">
        <f t="shared" si="7"/>
        <v>74470.8</v>
      </c>
      <c r="I39" s="208">
        <f t="shared" si="7"/>
        <v>74470.8</v>
      </c>
      <c r="J39" s="209">
        <f t="shared" si="0"/>
        <v>0.97699999999999998</v>
      </c>
    </row>
    <row r="40" spans="1:10" s="204" customFormat="1" ht="120" x14ac:dyDescent="0.25">
      <c r="A40" s="199" t="s">
        <v>37</v>
      </c>
      <c r="B40" s="200" t="s">
        <v>4</v>
      </c>
      <c r="C40" s="200" t="s">
        <v>26</v>
      </c>
      <c r="D40" s="200" t="s">
        <v>57</v>
      </c>
      <c r="E40" s="200"/>
      <c r="F40" s="201">
        <f t="shared" si="7"/>
        <v>76208.899999999994</v>
      </c>
      <c r="G40" s="202">
        <f t="shared" si="7"/>
        <v>76208.899999999994</v>
      </c>
      <c r="H40" s="201">
        <f t="shared" si="7"/>
        <v>74470.8</v>
      </c>
      <c r="I40" s="202">
        <f t="shared" si="7"/>
        <v>74470.8</v>
      </c>
      <c r="J40" s="203">
        <f t="shared" si="0"/>
        <v>0.97699999999999998</v>
      </c>
    </row>
    <row r="41" spans="1:10" s="151" customFormat="1" ht="60" x14ac:dyDescent="0.25">
      <c r="A41" s="100" t="s">
        <v>50</v>
      </c>
      <c r="B41" s="98" t="s">
        <v>4</v>
      </c>
      <c r="C41" s="98" t="s">
        <v>26</v>
      </c>
      <c r="D41" s="98" t="s">
        <v>83</v>
      </c>
      <c r="E41" s="98" t="s">
        <v>14</v>
      </c>
      <c r="F41" s="188">
        <f>'2'!G42</f>
        <v>76208.899999999994</v>
      </c>
      <c r="G41" s="71">
        <f>'2'!H42/1000</f>
        <v>76208.899999999994</v>
      </c>
      <c r="H41" s="189">
        <f>'2'!I42</f>
        <v>74470.8</v>
      </c>
      <c r="I41" s="99">
        <f>'2'!I42</f>
        <v>74470.8</v>
      </c>
      <c r="J41" s="107">
        <f t="shared" si="0"/>
        <v>0.97699999999999998</v>
      </c>
    </row>
    <row r="42" spans="1:10" s="151" customFormat="1" ht="28.5" x14ac:dyDescent="0.2">
      <c r="A42" s="96" t="s">
        <v>224</v>
      </c>
      <c r="B42" s="94" t="s">
        <v>4</v>
      </c>
      <c r="C42" s="94" t="s">
        <v>229</v>
      </c>
      <c r="D42" s="94"/>
      <c r="E42" s="94"/>
      <c r="F42" s="187" t="e">
        <f>F46</f>
        <v>#REF!</v>
      </c>
      <c r="G42" s="77">
        <f>G43</f>
        <v>140</v>
      </c>
      <c r="H42" s="187" t="e">
        <f>H46</f>
        <v>#REF!</v>
      </c>
      <c r="I42" s="77">
        <f>I43</f>
        <v>140</v>
      </c>
      <c r="J42" s="95">
        <f t="shared" ref="J42:J45" si="8">I42/G42</f>
        <v>1</v>
      </c>
    </row>
    <row r="43" spans="1:10" s="151" customFormat="1" ht="30" x14ac:dyDescent="0.25">
      <c r="A43" s="205" t="s">
        <v>51</v>
      </c>
      <c r="B43" s="206" t="s">
        <v>4</v>
      </c>
      <c r="C43" s="206" t="s">
        <v>229</v>
      </c>
      <c r="D43" s="206" t="s">
        <v>54</v>
      </c>
      <c r="E43" s="206"/>
      <c r="F43" s="207"/>
      <c r="G43" s="208">
        <f>G44</f>
        <v>140</v>
      </c>
      <c r="H43" s="207"/>
      <c r="I43" s="208">
        <f>I44</f>
        <v>140</v>
      </c>
      <c r="J43" s="209">
        <f t="shared" si="8"/>
        <v>1</v>
      </c>
    </row>
    <row r="44" spans="1:10" s="151" customFormat="1" ht="120" x14ac:dyDescent="0.25">
      <c r="A44" s="199" t="s">
        <v>37</v>
      </c>
      <c r="B44" s="200" t="s">
        <v>4</v>
      </c>
      <c r="C44" s="200" t="s">
        <v>229</v>
      </c>
      <c r="D44" s="200" t="s">
        <v>57</v>
      </c>
      <c r="E44" s="94"/>
      <c r="F44" s="187"/>
      <c r="G44" s="202">
        <f>G45</f>
        <v>140</v>
      </c>
      <c r="H44" s="187"/>
      <c r="I44" s="202">
        <f>I45</f>
        <v>140</v>
      </c>
      <c r="J44" s="203">
        <f t="shared" si="8"/>
        <v>1</v>
      </c>
    </row>
    <row r="45" spans="1:10" s="151" customFormat="1" ht="60" x14ac:dyDescent="0.25">
      <c r="A45" s="100" t="s">
        <v>225</v>
      </c>
      <c r="B45" s="98" t="s">
        <v>4</v>
      </c>
      <c r="C45" s="98" t="s">
        <v>229</v>
      </c>
      <c r="D45" s="98" t="s">
        <v>226</v>
      </c>
      <c r="E45" s="98" t="s">
        <v>14</v>
      </c>
      <c r="F45" s="187"/>
      <c r="G45" s="71">
        <f>'2'!G46</f>
        <v>140</v>
      </c>
      <c r="H45" s="187"/>
      <c r="I45" s="71">
        <f>'2'!I46</f>
        <v>140</v>
      </c>
      <c r="J45" s="107">
        <f t="shared" si="8"/>
        <v>1</v>
      </c>
    </row>
    <row r="46" spans="1:10" s="3" customFormat="1" ht="14.25" x14ac:dyDescent="0.2">
      <c r="A46" s="96" t="s">
        <v>8</v>
      </c>
      <c r="B46" s="94" t="s">
        <v>7</v>
      </c>
      <c r="C46" s="94"/>
      <c r="D46" s="94"/>
      <c r="E46" s="94"/>
      <c r="F46" s="187" t="e">
        <f>F47+F51+F55+F62</f>
        <v>#REF!</v>
      </c>
      <c r="G46" s="77">
        <f>G47+G51+G55+G62</f>
        <v>123136.8</v>
      </c>
      <c r="H46" s="187" t="e">
        <f>H47+H51+H55+H62</f>
        <v>#REF!</v>
      </c>
      <c r="I46" s="77">
        <f>I47+I51+I55+I62</f>
        <v>99901.4</v>
      </c>
      <c r="J46" s="95">
        <f t="shared" si="0"/>
        <v>0.81100000000000005</v>
      </c>
    </row>
    <row r="47" spans="1:10" s="3" customFormat="1" ht="14.25" x14ac:dyDescent="0.2">
      <c r="A47" s="96" t="s">
        <v>9</v>
      </c>
      <c r="B47" s="94" t="s">
        <v>7</v>
      </c>
      <c r="C47" s="94" t="s">
        <v>2</v>
      </c>
      <c r="D47" s="94"/>
      <c r="E47" s="94"/>
      <c r="F47" s="187" t="e">
        <f t="shared" ref="F47:I48" si="9">F48</f>
        <v>#REF!</v>
      </c>
      <c r="G47" s="77">
        <f t="shared" si="9"/>
        <v>39038.199999999997</v>
      </c>
      <c r="H47" s="187" t="e">
        <f t="shared" si="9"/>
        <v>#REF!</v>
      </c>
      <c r="I47" s="77">
        <f t="shared" si="9"/>
        <v>38668.6</v>
      </c>
      <c r="J47" s="95">
        <f t="shared" si="0"/>
        <v>0.99099999999999999</v>
      </c>
    </row>
    <row r="48" spans="1:10" s="155" customFormat="1" ht="30" x14ac:dyDescent="0.25">
      <c r="A48" s="205" t="s">
        <v>51</v>
      </c>
      <c r="B48" s="206" t="s">
        <v>7</v>
      </c>
      <c r="C48" s="206" t="s">
        <v>2</v>
      </c>
      <c r="D48" s="206" t="s">
        <v>54</v>
      </c>
      <c r="E48" s="206"/>
      <c r="F48" s="207" t="e">
        <f t="shared" si="9"/>
        <v>#REF!</v>
      </c>
      <c r="G48" s="208">
        <f t="shared" si="9"/>
        <v>39038.199999999997</v>
      </c>
      <c r="H48" s="207" t="e">
        <f t="shared" si="9"/>
        <v>#REF!</v>
      </c>
      <c r="I48" s="208">
        <f t="shared" si="9"/>
        <v>38668.6</v>
      </c>
      <c r="J48" s="209">
        <f t="shared" si="0"/>
        <v>0.99099999999999999</v>
      </c>
    </row>
    <row r="49" spans="1:10" s="204" customFormat="1" ht="120" x14ac:dyDescent="0.25">
      <c r="A49" s="199" t="s">
        <v>37</v>
      </c>
      <c r="B49" s="200" t="s">
        <v>7</v>
      </c>
      <c r="C49" s="200" t="s">
        <v>2</v>
      </c>
      <c r="D49" s="200" t="s">
        <v>57</v>
      </c>
      <c r="E49" s="200"/>
      <c r="F49" s="201" t="e">
        <f>F50+#REF!</f>
        <v>#REF!</v>
      </c>
      <c r="G49" s="202">
        <f>G50</f>
        <v>39038.199999999997</v>
      </c>
      <c r="H49" s="201" t="e">
        <f>H50+#REF!</f>
        <v>#REF!</v>
      </c>
      <c r="I49" s="202">
        <f>I50</f>
        <v>38668.6</v>
      </c>
      <c r="J49" s="203">
        <f t="shared" si="0"/>
        <v>0.99099999999999999</v>
      </c>
    </row>
    <row r="50" spans="1:10" s="151" customFormat="1" ht="45" x14ac:dyDescent="0.25">
      <c r="A50" s="100" t="s">
        <v>97</v>
      </c>
      <c r="B50" s="98" t="s">
        <v>7</v>
      </c>
      <c r="C50" s="98" t="s">
        <v>2</v>
      </c>
      <c r="D50" s="98" t="s">
        <v>88</v>
      </c>
      <c r="E50" s="98" t="s">
        <v>14</v>
      </c>
      <c r="F50" s="188">
        <f>'2'!G51</f>
        <v>39038.199999999997</v>
      </c>
      <c r="G50" s="220">
        <f>'2'!H51/1000</f>
        <v>39038.199999999997</v>
      </c>
      <c r="H50" s="189">
        <f>'2'!I51</f>
        <v>38668.6</v>
      </c>
      <c r="I50" s="99">
        <f>'2'!I51</f>
        <v>38668.6</v>
      </c>
      <c r="J50" s="107">
        <f t="shared" si="0"/>
        <v>0.99099999999999999</v>
      </c>
    </row>
    <row r="51" spans="1:10" s="156" customFormat="1" ht="14.25" x14ac:dyDescent="0.2">
      <c r="A51" s="69" t="s">
        <v>15</v>
      </c>
      <c r="B51" s="102" t="s">
        <v>7</v>
      </c>
      <c r="C51" s="102" t="s">
        <v>3</v>
      </c>
      <c r="D51" s="102"/>
      <c r="E51" s="102"/>
      <c r="F51" s="190" t="e">
        <f>F52</f>
        <v>#REF!</v>
      </c>
      <c r="G51" s="70">
        <f>G52</f>
        <v>1081.8</v>
      </c>
      <c r="H51" s="190" t="e">
        <f t="shared" ref="F51:I52" si="10">H52</f>
        <v>#REF!</v>
      </c>
      <c r="I51" s="70">
        <f t="shared" si="10"/>
        <v>1081.8</v>
      </c>
      <c r="J51" s="95">
        <f t="shared" si="0"/>
        <v>1</v>
      </c>
    </row>
    <row r="52" spans="1:10" s="155" customFormat="1" ht="45" x14ac:dyDescent="0.25">
      <c r="A52" s="205" t="s">
        <v>71</v>
      </c>
      <c r="B52" s="206" t="s">
        <v>7</v>
      </c>
      <c r="C52" s="206" t="s">
        <v>3</v>
      </c>
      <c r="D52" s="206" t="s">
        <v>72</v>
      </c>
      <c r="E52" s="206"/>
      <c r="F52" s="207" t="e">
        <f t="shared" si="10"/>
        <v>#REF!</v>
      </c>
      <c r="G52" s="208">
        <f t="shared" si="10"/>
        <v>1081.8</v>
      </c>
      <c r="H52" s="207" t="e">
        <f t="shared" si="10"/>
        <v>#REF!</v>
      </c>
      <c r="I52" s="208">
        <f t="shared" si="10"/>
        <v>1081.8</v>
      </c>
      <c r="J52" s="209">
        <f t="shared" si="0"/>
        <v>1</v>
      </c>
    </row>
    <row r="53" spans="1:10" s="204" customFormat="1" ht="60" x14ac:dyDescent="0.25">
      <c r="A53" s="199" t="s">
        <v>33</v>
      </c>
      <c r="B53" s="200" t="s">
        <v>7</v>
      </c>
      <c r="C53" s="200" t="s">
        <v>3</v>
      </c>
      <c r="D53" s="200" t="s">
        <v>96</v>
      </c>
      <c r="E53" s="200"/>
      <c r="F53" s="201" t="e">
        <f>F54+#REF!</f>
        <v>#REF!</v>
      </c>
      <c r="G53" s="202">
        <f>G54</f>
        <v>1081.8</v>
      </c>
      <c r="H53" s="201" t="e">
        <f>H54+#REF!</f>
        <v>#REF!</v>
      </c>
      <c r="I53" s="202">
        <f>I54</f>
        <v>1081.8</v>
      </c>
      <c r="J53" s="203">
        <f t="shared" si="0"/>
        <v>1</v>
      </c>
    </row>
    <row r="54" spans="1:10" s="151" customFormat="1" ht="135" customHeight="1" x14ac:dyDescent="0.25">
      <c r="A54" s="100" t="s">
        <v>77</v>
      </c>
      <c r="B54" s="98" t="s">
        <v>7</v>
      </c>
      <c r="C54" s="98" t="s">
        <v>3</v>
      </c>
      <c r="D54" s="98" t="s">
        <v>78</v>
      </c>
      <c r="E54" s="98" t="s">
        <v>36</v>
      </c>
      <c r="F54" s="188">
        <f>'2'!G55</f>
        <v>1081.8</v>
      </c>
      <c r="G54" s="71">
        <f>'2'!H55/1000</f>
        <v>1081.8</v>
      </c>
      <c r="H54" s="189">
        <f>'2'!I55</f>
        <v>1081.8</v>
      </c>
      <c r="I54" s="99">
        <f>'2'!J55/1000</f>
        <v>1081.8</v>
      </c>
      <c r="J54" s="107">
        <f t="shared" si="0"/>
        <v>1</v>
      </c>
    </row>
    <row r="55" spans="1:10" s="156" customFormat="1" ht="14.25" x14ac:dyDescent="0.2">
      <c r="A55" s="69" t="s">
        <v>20</v>
      </c>
      <c r="B55" s="221" t="s">
        <v>7</v>
      </c>
      <c r="C55" s="221" t="s">
        <v>5</v>
      </c>
      <c r="D55" s="221"/>
      <c r="E55" s="221"/>
      <c r="F55" s="190">
        <f t="shared" ref="F55:I56" si="11">F56</f>
        <v>77277.100000000006</v>
      </c>
      <c r="G55" s="70">
        <f t="shared" si="11"/>
        <v>77277.100000000006</v>
      </c>
      <c r="H55" s="190">
        <f t="shared" si="11"/>
        <v>54411.3</v>
      </c>
      <c r="I55" s="70">
        <f t="shared" si="11"/>
        <v>54411.3</v>
      </c>
      <c r="J55" s="95">
        <f t="shared" si="0"/>
        <v>0.70399999999999996</v>
      </c>
    </row>
    <row r="56" spans="1:10" s="155" customFormat="1" ht="30" x14ac:dyDescent="0.25">
      <c r="A56" s="205" t="s">
        <v>51</v>
      </c>
      <c r="B56" s="206" t="s">
        <v>21</v>
      </c>
      <c r="C56" s="206" t="s">
        <v>5</v>
      </c>
      <c r="D56" s="206" t="s">
        <v>54</v>
      </c>
      <c r="E56" s="222"/>
      <c r="F56" s="207">
        <f t="shared" si="11"/>
        <v>77277.100000000006</v>
      </c>
      <c r="G56" s="208">
        <f t="shared" si="11"/>
        <v>77277.100000000006</v>
      </c>
      <c r="H56" s="207">
        <f t="shared" si="11"/>
        <v>54411.3</v>
      </c>
      <c r="I56" s="208">
        <f t="shared" si="11"/>
        <v>54411.3</v>
      </c>
      <c r="J56" s="209">
        <f t="shared" si="0"/>
        <v>0.70399999999999996</v>
      </c>
    </row>
    <row r="57" spans="1:10" s="204" customFormat="1" ht="120" x14ac:dyDescent="0.25">
      <c r="A57" s="199" t="s">
        <v>37</v>
      </c>
      <c r="B57" s="200" t="s">
        <v>21</v>
      </c>
      <c r="C57" s="200" t="s">
        <v>5</v>
      </c>
      <c r="D57" s="200" t="s">
        <v>57</v>
      </c>
      <c r="E57" s="223"/>
      <c r="F57" s="201">
        <f>F58+F59+F60+F61</f>
        <v>77277.100000000006</v>
      </c>
      <c r="G57" s="202">
        <f>G58+G59+G60+G61</f>
        <v>77277.100000000006</v>
      </c>
      <c r="H57" s="201">
        <f>H58+H59+H60+H61</f>
        <v>54411.3</v>
      </c>
      <c r="I57" s="202">
        <f>I58+I59+I60+I61</f>
        <v>54411.3</v>
      </c>
      <c r="J57" s="203">
        <f t="shared" si="0"/>
        <v>0.70399999999999996</v>
      </c>
    </row>
    <row r="58" spans="1:10" s="151" customFormat="1" ht="30" x14ac:dyDescent="0.25">
      <c r="A58" s="100" t="s">
        <v>44</v>
      </c>
      <c r="B58" s="98" t="s">
        <v>21</v>
      </c>
      <c r="C58" s="98" t="s">
        <v>5</v>
      </c>
      <c r="D58" s="98" t="s">
        <v>45</v>
      </c>
      <c r="E58" s="98" t="s">
        <v>14</v>
      </c>
      <c r="F58" s="188">
        <f>'2'!G59</f>
        <v>11891.7</v>
      </c>
      <c r="G58" s="71">
        <f>'2'!H59/1000</f>
        <v>11891.7</v>
      </c>
      <c r="H58" s="189">
        <f>'2'!I59</f>
        <v>11891.7</v>
      </c>
      <c r="I58" s="99">
        <f>'2'!I59</f>
        <v>11891.7</v>
      </c>
      <c r="J58" s="107">
        <f t="shared" si="0"/>
        <v>1</v>
      </c>
    </row>
    <row r="59" spans="1:10" s="151" customFormat="1" x14ac:dyDescent="0.25">
      <c r="A59" s="100" t="s">
        <v>46</v>
      </c>
      <c r="B59" s="98" t="s">
        <v>21</v>
      </c>
      <c r="C59" s="98" t="s">
        <v>5</v>
      </c>
      <c r="D59" s="98" t="s">
        <v>47</v>
      </c>
      <c r="E59" s="98" t="s">
        <v>14</v>
      </c>
      <c r="F59" s="188">
        <f>'2'!G60</f>
        <v>639.79999999999995</v>
      </c>
      <c r="G59" s="71">
        <f>'2'!H60/1000</f>
        <v>639.79999999999995</v>
      </c>
      <c r="H59" s="189">
        <f>'2'!I60</f>
        <v>639.79999999999995</v>
      </c>
      <c r="I59" s="99">
        <f>'2'!I60</f>
        <v>639.79999999999995</v>
      </c>
      <c r="J59" s="107">
        <f t="shared" si="0"/>
        <v>1</v>
      </c>
    </row>
    <row r="60" spans="1:10" s="151" customFormat="1" ht="45" x14ac:dyDescent="0.25">
      <c r="A60" s="100" t="s">
        <v>84</v>
      </c>
      <c r="B60" s="98" t="s">
        <v>21</v>
      </c>
      <c r="C60" s="98" t="s">
        <v>5</v>
      </c>
      <c r="D60" s="98" t="s">
        <v>85</v>
      </c>
      <c r="E60" s="98" t="s">
        <v>14</v>
      </c>
      <c r="F60" s="188">
        <f>'2'!G61</f>
        <v>4516.1000000000004</v>
      </c>
      <c r="G60" s="71">
        <f>'2'!H61/1000</f>
        <v>4516.1000000000004</v>
      </c>
      <c r="H60" s="189">
        <f>'2'!I61</f>
        <v>4516</v>
      </c>
      <c r="I60" s="99">
        <f>'2'!I61</f>
        <v>4516</v>
      </c>
      <c r="J60" s="107">
        <f t="shared" si="0"/>
        <v>1</v>
      </c>
    </row>
    <row r="61" spans="1:10" s="151" customFormat="1" ht="45" x14ac:dyDescent="0.25">
      <c r="A61" s="100" t="s">
        <v>49</v>
      </c>
      <c r="B61" s="98" t="s">
        <v>21</v>
      </c>
      <c r="C61" s="98" t="s">
        <v>5</v>
      </c>
      <c r="D61" s="98" t="s">
        <v>48</v>
      </c>
      <c r="E61" s="98" t="s">
        <v>14</v>
      </c>
      <c r="F61" s="188">
        <f>'2'!G62</f>
        <v>60229.5</v>
      </c>
      <c r="G61" s="71">
        <f>'2'!H62/1000</f>
        <v>60229.5</v>
      </c>
      <c r="H61" s="189">
        <f>'2'!I62</f>
        <v>37363.800000000003</v>
      </c>
      <c r="I61" s="99">
        <f>'2'!I62</f>
        <v>37363.800000000003</v>
      </c>
      <c r="J61" s="107">
        <f t="shared" si="0"/>
        <v>0.62</v>
      </c>
    </row>
    <row r="62" spans="1:10" s="3" customFormat="1" ht="28.5" x14ac:dyDescent="0.2">
      <c r="A62" s="96" t="s">
        <v>52</v>
      </c>
      <c r="B62" s="102" t="s">
        <v>7</v>
      </c>
      <c r="C62" s="102" t="s">
        <v>7</v>
      </c>
      <c r="D62" s="102"/>
      <c r="E62" s="102"/>
      <c r="F62" s="190">
        <f t="shared" ref="F62:I63" si="12">F63</f>
        <v>5739.7</v>
      </c>
      <c r="G62" s="70">
        <f t="shared" si="12"/>
        <v>5739.7</v>
      </c>
      <c r="H62" s="190">
        <f t="shared" si="12"/>
        <v>5739.7</v>
      </c>
      <c r="I62" s="70">
        <f t="shared" si="12"/>
        <v>5739.7</v>
      </c>
      <c r="J62" s="95">
        <f t="shared" si="0"/>
        <v>1</v>
      </c>
    </row>
    <row r="63" spans="1:10" s="155" customFormat="1" ht="30" x14ac:dyDescent="0.25">
      <c r="A63" s="205" t="s">
        <v>51</v>
      </c>
      <c r="B63" s="206" t="s">
        <v>7</v>
      </c>
      <c r="C63" s="206" t="s">
        <v>7</v>
      </c>
      <c r="D63" s="206" t="s">
        <v>54</v>
      </c>
      <c r="E63" s="206"/>
      <c r="F63" s="207">
        <f t="shared" si="12"/>
        <v>5739.7</v>
      </c>
      <c r="G63" s="208">
        <f t="shared" si="12"/>
        <v>5739.7</v>
      </c>
      <c r="H63" s="207">
        <f t="shared" si="12"/>
        <v>5739.7</v>
      </c>
      <c r="I63" s="208">
        <f t="shared" si="12"/>
        <v>5739.7</v>
      </c>
      <c r="J63" s="209">
        <f t="shared" si="0"/>
        <v>1</v>
      </c>
    </row>
    <row r="64" spans="1:10" s="204" customFormat="1" ht="120" x14ac:dyDescent="0.25">
      <c r="A64" s="199" t="s">
        <v>37</v>
      </c>
      <c r="B64" s="200" t="s">
        <v>7</v>
      </c>
      <c r="C64" s="200" t="s">
        <v>7</v>
      </c>
      <c r="D64" s="200" t="s">
        <v>57</v>
      </c>
      <c r="E64" s="200"/>
      <c r="F64" s="201">
        <f>F66</f>
        <v>5739.7</v>
      </c>
      <c r="G64" s="202">
        <f>G66+G65</f>
        <v>5739.7</v>
      </c>
      <c r="H64" s="201">
        <f>H66</f>
        <v>5739.7</v>
      </c>
      <c r="I64" s="202">
        <f>I66+I65</f>
        <v>5739.7</v>
      </c>
      <c r="J64" s="203">
        <f t="shared" si="0"/>
        <v>1</v>
      </c>
    </row>
    <row r="65" spans="1:11" s="204" customFormat="1" ht="45" hidden="1" x14ac:dyDescent="0.25">
      <c r="A65" s="100" t="s">
        <v>227</v>
      </c>
      <c r="B65" s="98" t="s">
        <v>7</v>
      </c>
      <c r="C65" s="98" t="s">
        <v>7</v>
      </c>
      <c r="D65" s="98" t="s">
        <v>228</v>
      </c>
      <c r="E65" s="98" t="s">
        <v>14</v>
      </c>
      <c r="F65" s="188">
        <f>'2'!G66</f>
        <v>0</v>
      </c>
      <c r="G65" s="71">
        <f>'2'!G66</f>
        <v>0</v>
      </c>
      <c r="H65" s="189">
        <f>'2'!I66</f>
        <v>0</v>
      </c>
      <c r="I65" s="99">
        <f>'2'!I66</f>
        <v>0</v>
      </c>
      <c r="J65" s="107" t="e">
        <f t="shared" ref="J65" si="13">I65/G65</f>
        <v>#DIV/0!</v>
      </c>
    </row>
    <row r="66" spans="1:11" s="151" customFormat="1" ht="60" x14ac:dyDescent="0.25">
      <c r="A66" s="100" t="s">
        <v>98</v>
      </c>
      <c r="B66" s="98" t="s">
        <v>7</v>
      </c>
      <c r="C66" s="98" t="s">
        <v>7</v>
      </c>
      <c r="D66" s="98" t="s">
        <v>58</v>
      </c>
      <c r="E66" s="98" t="s">
        <v>14</v>
      </c>
      <c r="F66" s="188">
        <f>'2'!G67</f>
        <v>5739.7</v>
      </c>
      <c r="G66" s="71">
        <f>'2'!H67/1000</f>
        <v>5739.7</v>
      </c>
      <c r="H66" s="189">
        <f>'2'!I67</f>
        <v>5739.7</v>
      </c>
      <c r="I66" s="99">
        <f>'2'!I67</f>
        <v>5739.7</v>
      </c>
      <c r="J66" s="107">
        <f t="shared" si="0"/>
        <v>1</v>
      </c>
    </row>
    <row r="67" spans="1:11" s="3" customFormat="1" ht="14.25" x14ac:dyDescent="0.2">
      <c r="A67" s="93" t="s">
        <v>29</v>
      </c>
      <c r="B67" s="105" t="s">
        <v>28</v>
      </c>
      <c r="C67" s="105"/>
      <c r="D67" s="105"/>
      <c r="E67" s="105"/>
      <c r="F67" s="190" t="e">
        <f>F68+#REF!</f>
        <v>#REF!</v>
      </c>
      <c r="G67" s="70">
        <f>G68</f>
        <v>22604.6</v>
      </c>
      <c r="H67" s="190" t="e">
        <f>H68+#REF!</f>
        <v>#REF!</v>
      </c>
      <c r="I67" s="70">
        <f>I68</f>
        <v>22555.8</v>
      </c>
      <c r="J67" s="95">
        <f t="shared" si="0"/>
        <v>0.998</v>
      </c>
    </row>
    <row r="68" spans="1:11" s="3" customFormat="1" ht="14.25" x14ac:dyDescent="0.2">
      <c r="A68" s="104" t="s">
        <v>53</v>
      </c>
      <c r="B68" s="105" t="s">
        <v>28</v>
      </c>
      <c r="C68" s="105" t="s">
        <v>2</v>
      </c>
      <c r="D68" s="105"/>
      <c r="E68" s="105"/>
      <c r="F68" s="190">
        <f>F69</f>
        <v>22604.6</v>
      </c>
      <c r="G68" s="70">
        <f>G69</f>
        <v>22604.6</v>
      </c>
      <c r="H68" s="190">
        <f t="shared" ref="F68:I69" si="14">H69</f>
        <v>22555.8</v>
      </c>
      <c r="I68" s="70">
        <f t="shared" si="14"/>
        <v>22555.8</v>
      </c>
      <c r="J68" s="95">
        <f t="shared" si="0"/>
        <v>0.998</v>
      </c>
    </row>
    <row r="69" spans="1:11" s="155" customFormat="1" ht="30" x14ac:dyDescent="0.25">
      <c r="A69" s="205" t="s">
        <v>51</v>
      </c>
      <c r="B69" s="206" t="s">
        <v>28</v>
      </c>
      <c r="C69" s="206" t="s">
        <v>2</v>
      </c>
      <c r="D69" s="206" t="s">
        <v>54</v>
      </c>
      <c r="E69" s="224"/>
      <c r="F69" s="207">
        <f t="shared" si="14"/>
        <v>22604.6</v>
      </c>
      <c r="G69" s="208">
        <f t="shared" si="14"/>
        <v>22604.6</v>
      </c>
      <c r="H69" s="207">
        <f t="shared" si="14"/>
        <v>22555.8</v>
      </c>
      <c r="I69" s="208">
        <f t="shared" si="14"/>
        <v>22555.8</v>
      </c>
      <c r="J69" s="209">
        <f t="shared" si="0"/>
        <v>0.998</v>
      </c>
    </row>
    <row r="70" spans="1:11" s="226" customFormat="1" ht="60" customHeight="1" x14ac:dyDescent="0.25">
      <c r="A70" s="199" t="s">
        <v>89</v>
      </c>
      <c r="B70" s="200" t="s">
        <v>28</v>
      </c>
      <c r="C70" s="200" t="s">
        <v>2</v>
      </c>
      <c r="D70" s="225" t="s">
        <v>90</v>
      </c>
      <c r="E70" s="225"/>
      <c r="F70" s="201">
        <f>F71+F72+F73</f>
        <v>22604.6</v>
      </c>
      <c r="G70" s="202">
        <f>G71+G72+G73</f>
        <v>22604.6</v>
      </c>
      <c r="H70" s="201">
        <f>H71+H72+H73</f>
        <v>22555.8</v>
      </c>
      <c r="I70" s="202">
        <f>I71+I72+I73</f>
        <v>22555.8</v>
      </c>
      <c r="J70" s="203">
        <f t="shared" si="0"/>
        <v>0.998</v>
      </c>
    </row>
    <row r="71" spans="1:11" s="227" customFormat="1" ht="60" x14ac:dyDescent="0.25">
      <c r="A71" s="173" t="s">
        <v>99</v>
      </c>
      <c r="B71" s="98" t="s">
        <v>28</v>
      </c>
      <c r="C71" s="98" t="s">
        <v>2</v>
      </c>
      <c r="D71" s="98" t="s">
        <v>55</v>
      </c>
      <c r="E71" s="98" t="s">
        <v>14</v>
      </c>
      <c r="F71" s="188">
        <f>'2'!G72</f>
        <v>22088.6</v>
      </c>
      <c r="G71" s="71">
        <f>'2'!H72/1000</f>
        <v>22088.6</v>
      </c>
      <c r="H71" s="188">
        <f>'2'!I72</f>
        <v>22088.400000000001</v>
      </c>
      <c r="I71" s="71">
        <f>'2'!I72</f>
        <v>22088.400000000001</v>
      </c>
      <c r="J71" s="107">
        <f t="shared" si="0"/>
        <v>1</v>
      </c>
    </row>
    <row r="72" spans="1:11" s="227" customFormat="1" ht="74.25" customHeight="1" x14ac:dyDescent="0.25">
      <c r="A72" s="100" t="s">
        <v>91</v>
      </c>
      <c r="B72" s="106" t="s">
        <v>28</v>
      </c>
      <c r="C72" s="106" t="s">
        <v>2</v>
      </c>
      <c r="D72" s="98" t="s">
        <v>142</v>
      </c>
      <c r="E72" s="98" t="s">
        <v>14</v>
      </c>
      <c r="F72" s="188">
        <f>'2'!G73</f>
        <v>426.8</v>
      </c>
      <c r="G72" s="71">
        <f>'2'!H73/1000</f>
        <v>426.8</v>
      </c>
      <c r="H72" s="188">
        <f>'2'!I73</f>
        <v>378.3</v>
      </c>
      <c r="I72" s="71">
        <f>'2'!J73/1000</f>
        <v>378.3</v>
      </c>
      <c r="J72" s="107">
        <f t="shared" si="0"/>
        <v>0.88600000000000001</v>
      </c>
    </row>
    <row r="73" spans="1:11" s="227" customFormat="1" ht="77.25" customHeight="1" x14ac:dyDescent="0.25">
      <c r="A73" s="228" t="str">
        <f>'2'!A74</f>
        <v>Компенсация расходов, связанных с переездом в соответствии с муниципальными правовыми актами муниципальных образований (Межбюджетные  трансферты)</v>
      </c>
      <c r="B73" s="106" t="s">
        <v>28</v>
      </c>
      <c r="C73" s="106" t="s">
        <v>2</v>
      </c>
      <c r="D73" s="98" t="s">
        <v>143</v>
      </c>
      <c r="E73" s="106" t="s">
        <v>14</v>
      </c>
      <c r="F73" s="188">
        <f>'2'!G74</f>
        <v>89.2</v>
      </c>
      <c r="G73" s="71">
        <f>'2'!H74/1000</f>
        <v>89.2</v>
      </c>
      <c r="H73" s="188">
        <f>'2'!I74</f>
        <v>89.1</v>
      </c>
      <c r="I73" s="71">
        <f>'2'!I74</f>
        <v>89.1</v>
      </c>
      <c r="J73" s="107">
        <f t="shared" si="0"/>
        <v>0.999</v>
      </c>
    </row>
    <row r="74" spans="1:11" s="36" customFormat="1" x14ac:dyDescent="0.25">
      <c r="A74" s="108"/>
      <c r="B74" s="109"/>
      <c r="C74" s="109"/>
      <c r="D74" s="109"/>
      <c r="E74" s="109"/>
      <c r="F74" s="195"/>
      <c r="G74" s="81"/>
      <c r="H74" s="192"/>
      <c r="I74" s="110"/>
      <c r="J74" s="111"/>
    </row>
    <row r="75" spans="1:11" s="3" customFormat="1" x14ac:dyDescent="0.25">
      <c r="A75" s="112"/>
      <c r="B75" s="109"/>
      <c r="C75" s="109"/>
      <c r="D75" s="113"/>
      <c r="E75" s="109"/>
      <c r="F75" s="195"/>
      <c r="G75" s="81"/>
      <c r="H75" s="193"/>
      <c r="I75" s="114"/>
      <c r="J75" s="111"/>
    </row>
    <row r="76" spans="1:11" s="3" customFormat="1" x14ac:dyDescent="0.25">
      <c r="A76" s="115"/>
      <c r="B76" s="116"/>
      <c r="C76" s="116"/>
      <c r="D76" s="109"/>
      <c r="E76" s="109"/>
      <c r="F76" s="195"/>
      <c r="G76" s="81"/>
      <c r="H76" s="193"/>
      <c r="I76" s="114"/>
      <c r="J76" s="111"/>
    </row>
    <row r="77" spans="1:11" s="3" customFormat="1" x14ac:dyDescent="0.25">
      <c r="A77" s="115"/>
      <c r="B77" s="116"/>
      <c r="C77" s="116"/>
      <c r="D77" s="109"/>
      <c r="E77" s="116"/>
      <c r="F77" s="195"/>
      <c r="G77" s="81"/>
      <c r="H77" s="193"/>
      <c r="I77" s="114"/>
      <c r="J77" s="111"/>
    </row>
    <row r="78" spans="1:11" s="3" customFormat="1" x14ac:dyDescent="0.25">
      <c r="A78" s="108"/>
      <c r="B78" s="109"/>
      <c r="C78" s="109"/>
      <c r="D78" s="109"/>
      <c r="E78" s="109"/>
      <c r="F78" s="195"/>
      <c r="G78" s="81"/>
      <c r="H78" s="192"/>
      <c r="I78" s="110"/>
      <c r="J78" s="111"/>
    </row>
    <row r="79" spans="1:11" s="3" customFormat="1" x14ac:dyDescent="0.25">
      <c r="A79" s="117"/>
      <c r="B79" s="109"/>
      <c r="C79" s="109"/>
      <c r="D79" s="109"/>
      <c r="E79" s="109"/>
      <c r="F79" s="195"/>
      <c r="G79" s="81"/>
      <c r="H79" s="194"/>
      <c r="I79" s="86"/>
      <c r="J79" s="86"/>
    </row>
    <row r="80" spans="1:11" s="3" customFormat="1" x14ac:dyDescent="0.25">
      <c r="A80" s="80"/>
      <c r="B80" s="118"/>
      <c r="C80" s="118"/>
      <c r="D80" s="118"/>
      <c r="E80" s="118"/>
      <c r="F80" s="196"/>
      <c r="G80" s="119"/>
      <c r="H80" s="183"/>
      <c r="I80" s="72"/>
      <c r="J80" s="72"/>
      <c r="K80" s="65"/>
    </row>
    <row r="81" spans="1:14" x14ac:dyDescent="0.25">
      <c r="B81" s="120"/>
      <c r="C81" s="120"/>
      <c r="D81" s="120"/>
      <c r="E81" s="120"/>
      <c r="F81" s="197"/>
      <c r="G81" s="121"/>
      <c r="I81" s="122"/>
      <c r="J81" s="122"/>
    </row>
    <row r="82" spans="1:14" s="3" customFormat="1" ht="147" customHeight="1" x14ac:dyDescent="0.25">
      <c r="A82" s="80"/>
      <c r="B82" s="118"/>
      <c r="C82" s="118"/>
      <c r="D82" s="118"/>
      <c r="E82" s="118"/>
      <c r="F82" s="197"/>
      <c r="G82" s="123"/>
      <c r="H82" s="183"/>
      <c r="I82" s="72"/>
      <c r="J82" s="72"/>
      <c r="N82" s="65"/>
    </row>
    <row r="83" spans="1:14" s="3" customFormat="1" x14ac:dyDescent="0.25">
      <c r="A83" s="80"/>
      <c r="B83" s="118"/>
      <c r="C83" s="118"/>
      <c r="D83" s="118"/>
      <c r="E83" s="118"/>
      <c r="F83" s="197"/>
      <c r="G83" s="123"/>
      <c r="H83" s="183"/>
      <c r="I83" s="72"/>
      <c r="J83" s="72"/>
    </row>
    <row r="84" spans="1:14" s="3" customFormat="1" x14ac:dyDescent="0.25">
      <c r="A84" s="80"/>
      <c r="B84" s="118"/>
      <c r="C84" s="118"/>
      <c r="D84" s="118"/>
      <c r="E84" s="118"/>
      <c r="F84" s="197"/>
      <c r="G84" s="123"/>
      <c r="H84" s="183"/>
      <c r="I84" s="72"/>
      <c r="J84" s="72"/>
    </row>
    <row r="85" spans="1:14" s="36" customFormat="1" ht="141.75" customHeight="1" x14ac:dyDescent="0.25">
      <c r="A85" s="80"/>
      <c r="B85" s="118"/>
      <c r="C85" s="118"/>
      <c r="D85" s="118"/>
      <c r="E85" s="118"/>
      <c r="F85" s="197"/>
      <c r="G85" s="123"/>
      <c r="H85" s="183"/>
      <c r="I85" s="72"/>
      <c r="J85" s="72"/>
    </row>
    <row r="86" spans="1:14" s="3" customFormat="1" ht="259.5" customHeight="1" x14ac:dyDescent="0.25">
      <c r="A86" s="80"/>
      <c r="B86" s="118"/>
      <c r="C86" s="118"/>
      <c r="D86" s="118"/>
      <c r="E86" s="118"/>
      <c r="F86" s="197"/>
      <c r="G86" s="123"/>
      <c r="H86" s="183"/>
      <c r="I86" s="72"/>
      <c r="J86" s="72"/>
    </row>
    <row r="87" spans="1:14" s="3" customFormat="1" x14ac:dyDescent="0.25">
      <c r="A87" s="80"/>
      <c r="B87" s="118"/>
      <c r="C87" s="118"/>
      <c r="D87" s="118"/>
      <c r="E87" s="118"/>
      <c r="F87" s="197"/>
      <c r="G87" s="123"/>
      <c r="H87" s="183"/>
      <c r="I87" s="72"/>
      <c r="J87" s="72"/>
    </row>
    <row r="88" spans="1:14" x14ac:dyDescent="0.25">
      <c r="B88" s="118"/>
      <c r="C88" s="118"/>
      <c r="D88" s="118"/>
      <c r="E88" s="118"/>
      <c r="F88" s="197"/>
      <c r="G88" s="123"/>
    </row>
    <row r="89" spans="1:14" s="38" customFormat="1" x14ac:dyDescent="0.25">
      <c r="A89" s="80"/>
      <c r="B89" s="118"/>
      <c r="C89" s="118"/>
      <c r="D89" s="118"/>
      <c r="E89" s="118"/>
      <c r="F89" s="197"/>
      <c r="G89" s="123"/>
      <c r="H89" s="183"/>
      <c r="I89" s="72"/>
      <c r="J89" s="72"/>
    </row>
    <row r="90" spans="1:14" x14ac:dyDescent="0.25">
      <c r="B90" s="118"/>
      <c r="C90" s="118"/>
      <c r="D90" s="118"/>
      <c r="E90" s="118"/>
      <c r="F90" s="197"/>
      <c r="G90" s="123"/>
    </row>
    <row r="91" spans="1:14" x14ac:dyDescent="0.25">
      <c r="B91" s="118"/>
      <c r="C91" s="118"/>
      <c r="D91" s="118"/>
      <c r="E91" s="118"/>
      <c r="F91" s="197"/>
      <c r="G91" s="123"/>
    </row>
    <row r="92" spans="1:14" x14ac:dyDescent="0.25">
      <c r="B92" s="118"/>
      <c r="C92" s="118"/>
      <c r="D92" s="118"/>
      <c r="E92" s="118"/>
      <c r="F92" s="197"/>
      <c r="G92" s="123"/>
    </row>
    <row r="93" spans="1:14" x14ac:dyDescent="0.25">
      <c r="B93" s="118"/>
      <c r="C93" s="118"/>
      <c r="D93" s="118"/>
      <c r="E93" s="118"/>
      <c r="F93" s="197"/>
      <c r="G93" s="123"/>
    </row>
    <row r="94" spans="1:14" x14ac:dyDescent="0.25">
      <c r="B94" s="118"/>
      <c r="C94" s="118"/>
      <c r="D94" s="118"/>
      <c r="E94" s="118"/>
      <c r="F94" s="197"/>
      <c r="G94" s="123"/>
    </row>
    <row r="95" spans="1:14" x14ac:dyDescent="0.25">
      <c r="B95" s="118"/>
      <c r="C95" s="118"/>
      <c r="D95" s="118"/>
      <c r="E95" s="118"/>
      <c r="F95" s="197"/>
      <c r="G95" s="123"/>
    </row>
    <row r="96" spans="1:14" x14ac:dyDescent="0.25">
      <c r="B96" s="118"/>
      <c r="C96" s="118"/>
      <c r="D96" s="118"/>
      <c r="E96" s="118"/>
      <c r="F96" s="197"/>
      <c r="G96" s="123"/>
    </row>
    <row r="97" spans="2:7" x14ac:dyDescent="0.25">
      <c r="B97" s="118"/>
      <c r="C97" s="118"/>
      <c r="D97" s="118"/>
      <c r="E97" s="118"/>
      <c r="F97" s="197"/>
      <c r="G97" s="123"/>
    </row>
    <row r="98" spans="2:7" x14ac:dyDescent="0.25">
      <c r="B98" s="118"/>
      <c r="C98" s="118"/>
      <c r="D98" s="118"/>
      <c r="E98" s="118"/>
      <c r="F98" s="197"/>
      <c r="G98" s="123"/>
    </row>
    <row r="99" spans="2:7" x14ac:dyDescent="0.25">
      <c r="B99" s="118"/>
      <c r="C99" s="118"/>
      <c r="D99" s="118"/>
      <c r="E99" s="118"/>
      <c r="F99" s="197"/>
      <c r="G99" s="123"/>
    </row>
    <row r="100" spans="2:7" x14ac:dyDescent="0.25">
      <c r="B100" s="118"/>
      <c r="C100" s="118"/>
      <c r="D100" s="118"/>
      <c r="E100" s="118"/>
      <c r="F100" s="197"/>
      <c r="G100" s="123"/>
    </row>
    <row r="101" spans="2:7" x14ac:dyDescent="0.25">
      <c r="B101" s="118"/>
      <c r="C101" s="118"/>
      <c r="D101" s="118"/>
      <c r="E101" s="118"/>
      <c r="F101" s="197"/>
      <c r="G101" s="123"/>
    </row>
    <row r="102" spans="2:7" x14ac:dyDescent="0.25">
      <c r="B102" s="118"/>
      <c r="C102" s="118"/>
      <c r="D102" s="118"/>
      <c r="E102" s="118"/>
      <c r="F102" s="197"/>
      <c r="G102" s="123"/>
    </row>
    <row r="103" spans="2:7" x14ac:dyDescent="0.25">
      <c r="B103" s="118"/>
      <c r="C103" s="118"/>
      <c r="D103" s="118"/>
      <c r="E103" s="118"/>
      <c r="F103" s="197"/>
      <c r="G103" s="123"/>
    </row>
    <row r="104" spans="2:7" x14ac:dyDescent="0.25">
      <c r="B104" s="118"/>
      <c r="C104" s="118"/>
      <c r="D104" s="118"/>
      <c r="E104" s="118"/>
      <c r="F104" s="197"/>
      <c r="G104" s="123"/>
    </row>
    <row r="105" spans="2:7" x14ac:dyDescent="0.25">
      <c r="B105" s="118"/>
      <c r="C105" s="118"/>
      <c r="D105" s="118"/>
      <c r="E105" s="118"/>
      <c r="F105" s="197"/>
      <c r="G105" s="123"/>
    </row>
    <row r="106" spans="2:7" x14ac:dyDescent="0.25">
      <c r="B106" s="118"/>
      <c r="C106" s="118"/>
      <c r="D106" s="118"/>
      <c r="E106" s="118"/>
      <c r="F106" s="197"/>
      <c r="G106" s="123"/>
    </row>
    <row r="107" spans="2:7" x14ac:dyDescent="0.25">
      <c r="B107" s="118"/>
      <c r="C107" s="118"/>
      <c r="D107" s="118"/>
      <c r="E107" s="118"/>
      <c r="F107" s="197"/>
      <c r="G107" s="123"/>
    </row>
    <row r="108" spans="2:7" x14ac:dyDescent="0.25">
      <c r="B108" s="118"/>
      <c r="C108" s="118"/>
      <c r="D108" s="118"/>
      <c r="E108" s="118"/>
      <c r="F108" s="197"/>
      <c r="G108" s="123"/>
    </row>
    <row r="109" spans="2:7" x14ac:dyDescent="0.25">
      <c r="B109" s="118"/>
      <c r="C109" s="118"/>
      <c r="D109" s="118"/>
      <c r="E109" s="118"/>
      <c r="F109" s="197"/>
      <c r="G109" s="123"/>
    </row>
    <row r="110" spans="2:7" x14ac:dyDescent="0.25">
      <c r="B110" s="118"/>
      <c r="C110" s="118"/>
      <c r="D110" s="118"/>
      <c r="E110" s="118"/>
      <c r="F110" s="197"/>
      <c r="G110" s="123"/>
    </row>
    <row r="111" spans="2:7" x14ac:dyDescent="0.25">
      <c r="B111" s="118"/>
      <c r="C111" s="118"/>
      <c r="D111" s="118"/>
      <c r="E111" s="118"/>
      <c r="F111" s="197"/>
      <c r="G111" s="123"/>
    </row>
    <row r="112" spans="2:7" x14ac:dyDescent="0.25">
      <c r="B112" s="118"/>
      <c r="C112" s="118"/>
      <c r="D112" s="118"/>
      <c r="E112" s="118"/>
      <c r="F112" s="197"/>
      <c r="G112" s="123"/>
    </row>
    <row r="113" spans="2:7" x14ac:dyDescent="0.25">
      <c r="B113" s="118"/>
      <c r="C113" s="118"/>
      <c r="D113" s="118"/>
      <c r="E113" s="118"/>
      <c r="F113" s="197"/>
      <c r="G113" s="123"/>
    </row>
    <row r="114" spans="2:7" x14ac:dyDescent="0.25">
      <c r="B114" s="118"/>
      <c r="C114" s="118"/>
      <c r="D114" s="118"/>
      <c r="E114" s="118"/>
      <c r="F114" s="197"/>
      <c r="G114" s="123"/>
    </row>
    <row r="115" spans="2:7" x14ac:dyDescent="0.25">
      <c r="B115" s="118"/>
      <c r="C115" s="118"/>
      <c r="D115" s="118"/>
      <c r="E115" s="118"/>
      <c r="F115" s="197"/>
      <c r="G115" s="123"/>
    </row>
    <row r="116" spans="2:7" x14ac:dyDescent="0.25">
      <c r="B116" s="118"/>
      <c r="C116" s="118"/>
      <c r="D116" s="118"/>
      <c r="E116" s="118"/>
      <c r="F116" s="197"/>
      <c r="G116" s="123"/>
    </row>
    <row r="117" spans="2:7" x14ac:dyDescent="0.25">
      <c r="B117" s="118"/>
      <c r="C117" s="118"/>
      <c r="D117" s="118"/>
      <c r="E117" s="118"/>
      <c r="F117" s="197"/>
      <c r="G117" s="123"/>
    </row>
    <row r="118" spans="2:7" x14ac:dyDescent="0.25">
      <c r="B118" s="118"/>
      <c r="C118" s="118"/>
      <c r="D118" s="118"/>
      <c r="E118" s="118"/>
      <c r="F118" s="197"/>
      <c r="G118" s="123"/>
    </row>
    <row r="119" spans="2:7" x14ac:dyDescent="0.25">
      <c r="B119" s="118"/>
      <c r="C119" s="118"/>
      <c r="D119" s="118"/>
      <c r="E119" s="118"/>
      <c r="F119" s="197"/>
      <c r="G119" s="123"/>
    </row>
    <row r="120" spans="2:7" x14ac:dyDescent="0.25">
      <c r="B120" s="118"/>
      <c r="C120" s="118"/>
      <c r="D120" s="118"/>
      <c r="E120" s="118"/>
      <c r="F120" s="197"/>
      <c r="G120" s="123"/>
    </row>
    <row r="121" spans="2:7" x14ac:dyDescent="0.25">
      <c r="B121" s="118"/>
      <c r="C121" s="118"/>
      <c r="D121" s="118"/>
      <c r="E121" s="118"/>
      <c r="F121" s="197"/>
      <c r="G121" s="123"/>
    </row>
    <row r="122" spans="2:7" x14ac:dyDescent="0.25">
      <c r="B122" s="118"/>
      <c r="C122" s="118"/>
      <c r="D122" s="118"/>
      <c r="E122" s="118"/>
      <c r="F122" s="197"/>
      <c r="G122" s="123"/>
    </row>
    <row r="123" spans="2:7" x14ac:dyDescent="0.25">
      <c r="B123" s="118"/>
      <c r="C123" s="118"/>
      <c r="D123" s="118"/>
      <c r="E123" s="118"/>
      <c r="F123" s="197"/>
      <c r="G123" s="123"/>
    </row>
    <row r="124" spans="2:7" x14ac:dyDescent="0.25">
      <c r="B124" s="118"/>
      <c r="C124" s="118"/>
      <c r="D124" s="118"/>
      <c r="E124" s="118"/>
      <c r="F124" s="197"/>
      <c r="G124" s="123"/>
    </row>
    <row r="125" spans="2:7" x14ac:dyDescent="0.25">
      <c r="B125" s="118"/>
      <c r="C125" s="118"/>
      <c r="D125" s="118"/>
      <c r="E125" s="118"/>
      <c r="F125" s="197"/>
      <c r="G125" s="123"/>
    </row>
    <row r="126" spans="2:7" x14ac:dyDescent="0.25">
      <c r="B126" s="118"/>
      <c r="C126" s="118"/>
      <c r="D126" s="118"/>
      <c r="E126" s="118"/>
      <c r="F126" s="197"/>
      <c r="G126" s="123"/>
    </row>
    <row r="127" spans="2:7" x14ac:dyDescent="0.25">
      <c r="B127" s="118"/>
      <c r="C127" s="118"/>
      <c r="D127" s="118"/>
      <c r="E127" s="118"/>
      <c r="F127" s="197"/>
      <c r="G127" s="123"/>
    </row>
    <row r="128" spans="2:7" x14ac:dyDescent="0.25">
      <c r="B128" s="118"/>
      <c r="C128" s="118"/>
      <c r="D128" s="118"/>
      <c r="E128" s="118"/>
      <c r="F128" s="197"/>
      <c r="G128" s="123"/>
    </row>
    <row r="129" spans="2:7" x14ac:dyDescent="0.25">
      <c r="B129" s="118"/>
      <c r="C129" s="118"/>
      <c r="D129" s="118"/>
      <c r="E129" s="118"/>
      <c r="F129" s="197"/>
      <c r="G129" s="123"/>
    </row>
    <row r="130" spans="2:7" x14ac:dyDescent="0.25">
      <c r="B130" s="118"/>
      <c r="C130" s="118"/>
      <c r="D130" s="118"/>
      <c r="E130" s="118"/>
      <c r="F130" s="197"/>
      <c r="G130" s="123"/>
    </row>
    <row r="131" spans="2:7" x14ac:dyDescent="0.25">
      <c r="B131" s="118"/>
      <c r="C131" s="118"/>
      <c r="D131" s="118"/>
      <c r="E131" s="118"/>
      <c r="F131" s="197"/>
      <c r="G131" s="123"/>
    </row>
    <row r="132" spans="2:7" x14ac:dyDescent="0.25">
      <c r="B132" s="118"/>
      <c r="C132" s="118"/>
      <c r="D132" s="118"/>
      <c r="E132" s="118"/>
      <c r="F132" s="197"/>
      <c r="G132" s="123"/>
    </row>
    <row r="133" spans="2:7" x14ac:dyDescent="0.25">
      <c r="B133" s="118"/>
      <c r="C133" s="118"/>
      <c r="D133" s="118"/>
      <c r="E133" s="118"/>
      <c r="F133" s="197"/>
      <c r="G133" s="123"/>
    </row>
    <row r="134" spans="2:7" x14ac:dyDescent="0.25">
      <c r="B134" s="118"/>
      <c r="C134" s="118"/>
      <c r="D134" s="118"/>
      <c r="E134" s="118"/>
      <c r="F134" s="197"/>
      <c r="G134" s="123"/>
    </row>
    <row r="135" spans="2:7" x14ac:dyDescent="0.25">
      <c r="B135" s="118"/>
      <c r="C135" s="118"/>
      <c r="D135" s="118"/>
      <c r="E135" s="118"/>
      <c r="F135" s="197"/>
      <c r="G135" s="123"/>
    </row>
    <row r="136" spans="2:7" x14ac:dyDescent="0.25">
      <c r="B136" s="118"/>
      <c r="C136" s="118"/>
      <c r="D136" s="118"/>
      <c r="E136" s="118"/>
      <c r="F136" s="197"/>
      <c r="G136" s="123"/>
    </row>
    <row r="137" spans="2:7" x14ac:dyDescent="0.25">
      <c r="B137" s="118"/>
      <c r="C137" s="118"/>
      <c r="D137" s="118"/>
      <c r="E137" s="118"/>
      <c r="F137" s="197"/>
      <c r="G137" s="123"/>
    </row>
    <row r="138" spans="2:7" x14ac:dyDescent="0.25">
      <c r="B138" s="118"/>
      <c r="C138" s="118"/>
      <c r="D138" s="118"/>
      <c r="E138" s="118"/>
      <c r="F138" s="197"/>
      <c r="G138" s="123"/>
    </row>
    <row r="139" spans="2:7" x14ac:dyDescent="0.25">
      <c r="B139" s="118"/>
      <c r="C139" s="118"/>
      <c r="D139" s="118"/>
      <c r="E139" s="118"/>
      <c r="F139" s="197"/>
      <c r="G139" s="123"/>
    </row>
    <row r="140" spans="2:7" x14ac:dyDescent="0.25">
      <c r="B140" s="118"/>
      <c r="C140" s="118"/>
      <c r="D140" s="118"/>
      <c r="E140" s="118"/>
      <c r="F140" s="197"/>
      <c r="G140" s="123"/>
    </row>
    <row r="141" spans="2:7" x14ac:dyDescent="0.25">
      <c r="B141" s="118"/>
      <c r="C141" s="118"/>
      <c r="D141" s="118"/>
      <c r="E141" s="118"/>
      <c r="F141" s="197"/>
      <c r="G141" s="123"/>
    </row>
    <row r="142" spans="2:7" x14ac:dyDescent="0.25">
      <c r="B142" s="118"/>
      <c r="C142" s="118"/>
      <c r="D142" s="118"/>
      <c r="E142" s="118"/>
      <c r="F142" s="197"/>
      <c r="G142" s="123"/>
    </row>
    <row r="143" spans="2:7" x14ac:dyDescent="0.25">
      <c r="B143" s="118"/>
      <c r="C143" s="118"/>
      <c r="D143" s="118"/>
      <c r="E143" s="118"/>
      <c r="F143" s="197"/>
      <c r="G143" s="123"/>
    </row>
    <row r="144" spans="2:7" x14ac:dyDescent="0.25">
      <c r="B144" s="118"/>
      <c r="C144" s="118"/>
      <c r="D144" s="118"/>
      <c r="E144" s="118"/>
      <c r="F144" s="197"/>
      <c r="G144" s="123"/>
    </row>
    <row r="145" spans="2:7" x14ac:dyDescent="0.25">
      <c r="B145" s="118"/>
      <c r="C145" s="118"/>
      <c r="D145" s="118"/>
      <c r="E145" s="118"/>
      <c r="F145" s="197"/>
      <c r="G145" s="123"/>
    </row>
    <row r="146" spans="2:7" x14ac:dyDescent="0.25">
      <c r="B146" s="118"/>
      <c r="C146" s="118"/>
      <c r="D146" s="118"/>
      <c r="E146" s="118"/>
      <c r="F146" s="197"/>
      <c r="G146" s="123"/>
    </row>
    <row r="147" spans="2:7" x14ac:dyDescent="0.25">
      <c r="B147" s="118"/>
      <c r="C147" s="118"/>
      <c r="D147" s="118"/>
      <c r="E147" s="118"/>
      <c r="F147" s="197"/>
      <c r="G147" s="123"/>
    </row>
    <row r="148" spans="2:7" x14ac:dyDescent="0.25">
      <c r="B148" s="118"/>
      <c r="C148" s="118"/>
      <c r="D148" s="118"/>
      <c r="E148" s="118"/>
      <c r="F148" s="197"/>
      <c r="G148" s="123"/>
    </row>
    <row r="149" spans="2:7" x14ac:dyDescent="0.25">
      <c r="B149" s="118"/>
      <c r="C149" s="118"/>
      <c r="D149" s="118"/>
      <c r="E149" s="118"/>
      <c r="F149" s="197"/>
      <c r="G149" s="123"/>
    </row>
    <row r="150" spans="2:7" x14ac:dyDescent="0.25">
      <c r="B150" s="118"/>
      <c r="C150" s="118"/>
      <c r="D150" s="118"/>
      <c r="E150" s="118"/>
      <c r="F150" s="197"/>
      <c r="G150" s="123"/>
    </row>
    <row r="151" spans="2:7" x14ac:dyDescent="0.25">
      <c r="B151" s="118"/>
      <c r="C151" s="118"/>
      <c r="D151" s="118"/>
      <c r="E151" s="118"/>
      <c r="F151" s="197"/>
      <c r="G151" s="123"/>
    </row>
    <row r="152" spans="2:7" x14ac:dyDescent="0.25">
      <c r="B152" s="118"/>
      <c r="C152" s="118"/>
      <c r="D152" s="118"/>
      <c r="E152" s="118"/>
      <c r="F152" s="197"/>
      <c r="G152" s="123"/>
    </row>
    <row r="153" spans="2:7" x14ac:dyDescent="0.25">
      <c r="B153" s="118"/>
      <c r="C153" s="118"/>
      <c r="D153" s="118"/>
      <c r="E153" s="118"/>
      <c r="F153" s="197"/>
      <c r="G153" s="123"/>
    </row>
    <row r="154" spans="2:7" x14ac:dyDescent="0.25">
      <c r="B154" s="118"/>
      <c r="C154" s="118"/>
      <c r="D154" s="118"/>
      <c r="E154" s="118"/>
      <c r="F154" s="197"/>
      <c r="G154" s="123"/>
    </row>
    <row r="155" spans="2:7" x14ac:dyDescent="0.25">
      <c r="B155" s="118"/>
      <c r="C155" s="118"/>
      <c r="D155" s="118"/>
      <c r="E155" s="118"/>
      <c r="F155" s="197"/>
      <c r="G155" s="123"/>
    </row>
    <row r="156" spans="2:7" x14ac:dyDescent="0.25">
      <c r="B156" s="118"/>
      <c r="C156" s="118"/>
      <c r="D156" s="118"/>
      <c r="E156" s="118"/>
      <c r="F156" s="197"/>
      <c r="G156" s="123"/>
    </row>
    <row r="157" spans="2:7" x14ac:dyDescent="0.25">
      <c r="B157" s="118"/>
      <c r="C157" s="118"/>
      <c r="D157" s="118"/>
      <c r="E157" s="118"/>
      <c r="F157" s="197"/>
      <c r="G157" s="123"/>
    </row>
    <row r="158" spans="2:7" x14ac:dyDescent="0.25">
      <c r="B158" s="118"/>
      <c r="C158" s="118"/>
      <c r="D158" s="118"/>
      <c r="E158" s="118"/>
      <c r="F158" s="197"/>
      <c r="G158" s="123"/>
    </row>
    <row r="159" spans="2:7" x14ac:dyDescent="0.25">
      <c r="B159" s="118"/>
      <c r="C159" s="118"/>
      <c r="D159" s="118"/>
      <c r="E159" s="118"/>
      <c r="F159" s="197"/>
      <c r="G159" s="123"/>
    </row>
    <row r="160" spans="2:7" x14ac:dyDescent="0.25">
      <c r="B160" s="118"/>
      <c r="C160" s="118"/>
      <c r="D160" s="118"/>
      <c r="E160" s="118"/>
      <c r="F160" s="197"/>
      <c r="G160" s="123"/>
    </row>
    <row r="161" spans="2:7" x14ac:dyDescent="0.25">
      <c r="B161" s="118"/>
      <c r="C161" s="118"/>
      <c r="D161" s="118"/>
      <c r="E161" s="118"/>
      <c r="F161" s="197"/>
      <c r="G161" s="123"/>
    </row>
    <row r="162" spans="2:7" x14ac:dyDescent="0.25">
      <c r="B162" s="118"/>
      <c r="C162" s="118"/>
      <c r="D162" s="118"/>
      <c r="E162" s="118"/>
      <c r="F162" s="197"/>
      <c r="G162" s="123"/>
    </row>
    <row r="163" spans="2:7" x14ac:dyDescent="0.25">
      <c r="B163" s="118"/>
      <c r="C163" s="118"/>
      <c r="D163" s="118"/>
      <c r="E163" s="118"/>
      <c r="F163" s="197"/>
      <c r="G163" s="123"/>
    </row>
    <row r="164" spans="2:7" x14ac:dyDescent="0.25">
      <c r="B164" s="118"/>
      <c r="C164" s="118"/>
      <c r="D164" s="118"/>
      <c r="E164" s="118"/>
      <c r="F164" s="197"/>
      <c r="G164" s="123"/>
    </row>
    <row r="165" spans="2:7" x14ac:dyDescent="0.25">
      <c r="B165" s="118"/>
      <c r="C165" s="118"/>
      <c r="D165" s="118"/>
      <c r="E165" s="118"/>
      <c r="F165" s="197"/>
      <c r="G165" s="123"/>
    </row>
    <row r="166" spans="2:7" x14ac:dyDescent="0.25">
      <c r="B166" s="118"/>
      <c r="C166" s="118"/>
      <c r="D166" s="118"/>
      <c r="E166" s="118"/>
      <c r="F166" s="197"/>
      <c r="G166" s="123"/>
    </row>
    <row r="167" spans="2:7" x14ac:dyDescent="0.25">
      <c r="B167" s="118"/>
      <c r="C167" s="118"/>
      <c r="D167" s="118"/>
      <c r="E167" s="118"/>
      <c r="F167" s="197"/>
      <c r="G167" s="123"/>
    </row>
    <row r="168" spans="2:7" x14ac:dyDescent="0.25">
      <c r="B168" s="118"/>
      <c r="C168" s="118"/>
      <c r="D168" s="118"/>
      <c r="E168" s="118"/>
      <c r="F168" s="197"/>
      <c r="G168" s="123"/>
    </row>
    <row r="169" spans="2:7" x14ac:dyDescent="0.25">
      <c r="B169" s="118"/>
      <c r="C169" s="118"/>
      <c r="D169" s="118"/>
      <c r="E169" s="118"/>
      <c r="F169" s="197"/>
      <c r="G169" s="123"/>
    </row>
    <row r="170" spans="2:7" x14ac:dyDescent="0.25">
      <c r="B170" s="118"/>
      <c r="C170" s="118"/>
      <c r="D170" s="118"/>
      <c r="E170" s="118"/>
      <c r="F170" s="197"/>
      <c r="G170" s="123"/>
    </row>
    <row r="171" spans="2:7" x14ac:dyDescent="0.25">
      <c r="B171" s="118"/>
      <c r="C171" s="118"/>
      <c r="D171" s="118"/>
      <c r="E171" s="118"/>
      <c r="F171" s="197"/>
      <c r="G171" s="123"/>
    </row>
    <row r="172" spans="2:7" x14ac:dyDescent="0.25">
      <c r="B172" s="118"/>
      <c r="C172" s="118"/>
      <c r="D172" s="118"/>
      <c r="E172" s="118"/>
      <c r="F172" s="197"/>
      <c r="G172" s="123"/>
    </row>
    <row r="173" spans="2:7" x14ac:dyDescent="0.25">
      <c r="B173" s="118"/>
      <c r="C173" s="118"/>
      <c r="D173" s="118"/>
      <c r="E173" s="118"/>
      <c r="F173" s="197"/>
      <c r="G173" s="123"/>
    </row>
    <row r="174" spans="2:7" x14ac:dyDescent="0.25">
      <c r="B174" s="118"/>
      <c r="C174" s="118"/>
      <c r="D174" s="118"/>
      <c r="E174" s="118"/>
      <c r="F174" s="197"/>
      <c r="G174" s="123"/>
    </row>
    <row r="175" spans="2:7" x14ac:dyDescent="0.25">
      <c r="B175" s="118"/>
      <c r="C175" s="118"/>
      <c r="D175" s="118"/>
      <c r="E175" s="118"/>
      <c r="F175" s="197"/>
      <c r="G175" s="123"/>
    </row>
    <row r="176" spans="2:7" x14ac:dyDescent="0.25">
      <c r="B176" s="118"/>
      <c r="C176" s="118"/>
      <c r="D176" s="118"/>
      <c r="E176" s="118"/>
      <c r="F176" s="197"/>
      <c r="G176" s="123"/>
    </row>
    <row r="177" spans="2:7" x14ac:dyDescent="0.25">
      <c r="B177" s="118"/>
      <c r="C177" s="118"/>
      <c r="D177" s="118"/>
      <c r="E177" s="118"/>
      <c r="F177" s="197"/>
      <c r="G177" s="123"/>
    </row>
    <row r="178" spans="2:7" x14ac:dyDescent="0.25">
      <c r="B178" s="118"/>
      <c r="C178" s="118"/>
      <c r="D178" s="118"/>
      <c r="E178" s="118"/>
      <c r="F178" s="197"/>
      <c r="G178" s="123"/>
    </row>
    <row r="179" spans="2:7" x14ac:dyDescent="0.25">
      <c r="B179" s="118"/>
      <c r="C179" s="118"/>
      <c r="D179" s="118"/>
      <c r="E179" s="118"/>
      <c r="F179" s="197"/>
      <c r="G179" s="123"/>
    </row>
    <row r="180" spans="2:7" x14ac:dyDescent="0.25">
      <c r="B180" s="118"/>
      <c r="C180" s="118"/>
      <c r="D180" s="118"/>
      <c r="E180" s="118"/>
      <c r="F180" s="197"/>
      <c r="G180" s="123"/>
    </row>
    <row r="181" spans="2:7" x14ac:dyDescent="0.25">
      <c r="B181" s="118"/>
      <c r="C181" s="118"/>
      <c r="D181" s="118"/>
      <c r="E181" s="118"/>
      <c r="F181" s="197"/>
      <c r="G181" s="123"/>
    </row>
    <row r="182" spans="2:7" x14ac:dyDescent="0.25">
      <c r="B182" s="118"/>
      <c r="C182" s="118"/>
      <c r="D182" s="118"/>
      <c r="E182" s="118"/>
      <c r="F182" s="197"/>
      <c r="G182" s="123"/>
    </row>
    <row r="183" spans="2:7" x14ac:dyDescent="0.25">
      <c r="B183" s="118"/>
      <c r="C183" s="118"/>
      <c r="D183" s="118"/>
      <c r="E183" s="118"/>
      <c r="F183" s="197"/>
      <c r="G183" s="123"/>
    </row>
    <row r="184" spans="2:7" x14ac:dyDescent="0.25">
      <c r="B184" s="118"/>
      <c r="C184" s="118"/>
      <c r="D184" s="118"/>
      <c r="E184" s="118"/>
      <c r="F184" s="197"/>
      <c r="G184" s="123"/>
    </row>
    <row r="185" spans="2:7" x14ac:dyDescent="0.25">
      <c r="B185" s="118"/>
      <c r="C185" s="118"/>
      <c r="D185" s="118"/>
      <c r="E185" s="118"/>
      <c r="F185" s="197"/>
      <c r="G185" s="123"/>
    </row>
    <row r="186" spans="2:7" x14ac:dyDescent="0.25">
      <c r="B186" s="118"/>
      <c r="C186" s="118"/>
      <c r="D186" s="118"/>
      <c r="E186" s="118"/>
      <c r="F186" s="197"/>
      <c r="G186" s="123"/>
    </row>
    <row r="187" spans="2:7" x14ac:dyDescent="0.25">
      <c r="B187" s="118"/>
      <c r="C187" s="118"/>
      <c r="D187" s="118"/>
      <c r="E187" s="118"/>
      <c r="F187" s="197"/>
      <c r="G187" s="123"/>
    </row>
    <row r="188" spans="2:7" x14ac:dyDescent="0.25">
      <c r="B188" s="118"/>
      <c r="C188" s="118"/>
      <c r="D188" s="118"/>
      <c r="E188" s="118"/>
      <c r="F188" s="197"/>
      <c r="G188" s="123"/>
    </row>
    <row r="189" spans="2:7" x14ac:dyDescent="0.25">
      <c r="B189" s="118"/>
      <c r="C189" s="118"/>
      <c r="D189" s="118"/>
      <c r="E189" s="118"/>
      <c r="F189" s="197"/>
      <c r="G189" s="123"/>
    </row>
    <row r="190" spans="2:7" x14ac:dyDescent="0.25">
      <c r="B190" s="118"/>
      <c r="C190" s="118"/>
      <c r="D190" s="118"/>
      <c r="E190" s="118"/>
      <c r="F190" s="197"/>
      <c r="G190" s="123"/>
    </row>
    <row r="191" spans="2:7" x14ac:dyDescent="0.25">
      <c r="B191" s="118"/>
      <c r="C191" s="118"/>
      <c r="D191" s="118"/>
      <c r="E191" s="118"/>
      <c r="F191" s="197"/>
      <c r="G191" s="123"/>
    </row>
    <row r="192" spans="2:7" x14ac:dyDescent="0.25">
      <c r="B192" s="118"/>
      <c r="C192" s="118"/>
      <c r="D192" s="118"/>
      <c r="E192" s="118"/>
      <c r="F192" s="197"/>
      <c r="G192" s="123"/>
    </row>
    <row r="193" spans="2:7" x14ac:dyDescent="0.25">
      <c r="B193" s="118"/>
      <c r="C193" s="118"/>
      <c r="D193" s="118"/>
      <c r="E193" s="118"/>
      <c r="F193" s="197"/>
      <c r="G193" s="123"/>
    </row>
    <row r="194" spans="2:7" x14ac:dyDescent="0.25">
      <c r="B194" s="118"/>
      <c r="C194" s="118"/>
      <c r="D194" s="118"/>
      <c r="E194" s="118"/>
      <c r="F194" s="197"/>
      <c r="G194" s="123"/>
    </row>
    <row r="195" spans="2:7" x14ac:dyDescent="0.25">
      <c r="B195" s="118"/>
      <c r="C195" s="118"/>
      <c r="D195" s="118"/>
      <c r="E195" s="118"/>
      <c r="F195" s="197"/>
      <c r="G195" s="123"/>
    </row>
    <row r="196" spans="2:7" x14ac:dyDescent="0.25">
      <c r="B196" s="118"/>
      <c r="C196" s="118"/>
      <c r="D196" s="118"/>
      <c r="E196" s="118"/>
      <c r="F196" s="197"/>
      <c r="G196" s="123"/>
    </row>
    <row r="197" spans="2:7" x14ac:dyDescent="0.25">
      <c r="B197" s="118"/>
      <c r="C197" s="118"/>
      <c r="D197" s="118"/>
      <c r="E197" s="118"/>
      <c r="F197" s="197"/>
      <c r="G197" s="123"/>
    </row>
    <row r="198" spans="2:7" x14ac:dyDescent="0.25">
      <c r="B198" s="118"/>
      <c r="C198" s="118"/>
      <c r="D198" s="118"/>
      <c r="E198" s="118"/>
      <c r="F198" s="197"/>
      <c r="G198" s="123"/>
    </row>
    <row r="199" spans="2:7" x14ac:dyDescent="0.25">
      <c r="B199" s="118"/>
      <c r="C199" s="118"/>
      <c r="D199" s="118"/>
      <c r="E199" s="118"/>
      <c r="F199" s="197"/>
      <c r="G199" s="123"/>
    </row>
    <row r="200" spans="2:7" x14ac:dyDescent="0.25">
      <c r="B200" s="118"/>
      <c r="C200" s="118"/>
      <c r="D200" s="118"/>
      <c r="E200" s="118"/>
      <c r="F200" s="197"/>
      <c r="G200" s="123"/>
    </row>
    <row r="201" spans="2:7" x14ac:dyDescent="0.25">
      <c r="B201" s="118"/>
      <c r="C201" s="118"/>
      <c r="D201" s="118"/>
      <c r="E201" s="118"/>
      <c r="F201" s="197"/>
      <c r="G201" s="123"/>
    </row>
    <row r="202" spans="2:7" x14ac:dyDescent="0.25">
      <c r="B202" s="118"/>
      <c r="C202" s="118"/>
      <c r="D202" s="118"/>
      <c r="E202" s="118"/>
      <c r="F202" s="197"/>
      <c r="G202" s="123"/>
    </row>
    <row r="203" spans="2:7" x14ac:dyDescent="0.25">
      <c r="B203" s="118"/>
      <c r="C203" s="118"/>
      <c r="D203" s="118"/>
      <c r="E203" s="118"/>
      <c r="F203" s="197"/>
      <c r="G203" s="123"/>
    </row>
    <row r="204" spans="2:7" x14ac:dyDescent="0.25">
      <c r="B204" s="118"/>
      <c r="C204" s="118"/>
      <c r="D204" s="118"/>
      <c r="E204" s="118"/>
      <c r="F204" s="197"/>
      <c r="G204" s="123"/>
    </row>
    <row r="205" spans="2:7" x14ac:dyDescent="0.25">
      <c r="B205" s="118"/>
      <c r="C205" s="118"/>
      <c r="D205" s="118"/>
      <c r="E205" s="118"/>
      <c r="F205" s="197"/>
      <c r="G205" s="123"/>
    </row>
    <row r="206" spans="2:7" x14ac:dyDescent="0.25">
      <c r="B206" s="118"/>
      <c r="C206" s="118"/>
      <c r="D206" s="118"/>
      <c r="E206" s="118"/>
      <c r="F206" s="197"/>
      <c r="G206" s="123"/>
    </row>
    <row r="207" spans="2:7" x14ac:dyDescent="0.25">
      <c r="B207" s="118"/>
      <c r="C207" s="118"/>
      <c r="D207" s="118"/>
      <c r="E207" s="118"/>
      <c r="F207" s="197"/>
      <c r="G207" s="123"/>
    </row>
  </sheetData>
  <mergeCells count="6">
    <mergeCell ref="I1:J1"/>
    <mergeCell ref="A7:J7"/>
    <mergeCell ref="I5:J5"/>
    <mergeCell ref="I4:J4"/>
    <mergeCell ref="I3:J3"/>
    <mergeCell ref="I2:J2"/>
  </mergeCells>
  <printOptions horizontalCentered="1"/>
  <pageMargins left="1.1811023622047245" right="0.39370078740157483" top="0.78740157480314965" bottom="0.78740157480314965" header="0" footer="0"/>
  <pageSetup paperSize="9" scale="73" fitToHeight="1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2"/>
  <sheetViews>
    <sheetView view="pageBreakPreview" zoomScaleNormal="100" zoomScaleSheetLayoutView="100" workbookViewId="0">
      <selection activeCell="J5" sqref="J5:K5"/>
    </sheetView>
  </sheetViews>
  <sheetFormatPr defaultColWidth="9.140625" defaultRowHeight="12.75" x14ac:dyDescent="0.2"/>
  <cols>
    <col min="1" max="1" width="49" style="15" customWidth="1"/>
    <col min="2" max="2" width="7.85546875" style="15" hidden="1" customWidth="1"/>
    <col min="3" max="3" width="11.7109375" style="61" customWidth="1"/>
    <col min="4" max="4" width="5.5703125" style="10" customWidth="1"/>
    <col min="5" max="5" width="6.28515625" style="61" customWidth="1"/>
    <col min="6" max="6" width="4.85546875" style="61" customWidth="1"/>
    <col min="7" max="7" width="9.7109375" style="237" hidden="1" customWidth="1"/>
    <col min="8" max="8" width="13.85546875" style="9" customWidth="1"/>
    <col min="9" max="9" width="10.85546875" style="230" hidden="1" customWidth="1"/>
    <col min="10" max="10" width="16" style="62" customWidth="1"/>
    <col min="11" max="11" width="13.28515625" style="61" customWidth="1"/>
    <col min="12" max="16384" width="9.140625" style="61"/>
  </cols>
  <sheetData>
    <row r="1" spans="1:11" ht="13.5" customHeight="1" x14ac:dyDescent="0.25">
      <c r="A1" s="14"/>
      <c r="B1" s="61"/>
      <c r="D1" s="61"/>
      <c r="F1" s="68"/>
      <c r="G1" s="229"/>
      <c r="H1" s="66"/>
      <c r="I1" s="229"/>
      <c r="J1" s="388" t="s">
        <v>148</v>
      </c>
      <c r="K1" s="388"/>
    </row>
    <row r="2" spans="1:11" ht="15" x14ac:dyDescent="0.25">
      <c r="A2" s="14"/>
      <c r="B2" s="61"/>
      <c r="D2" s="61"/>
      <c r="F2" s="68"/>
      <c r="G2" s="229"/>
      <c r="H2" s="67"/>
      <c r="I2" s="229"/>
      <c r="J2" s="388" t="s">
        <v>130</v>
      </c>
      <c r="K2" s="388"/>
    </row>
    <row r="3" spans="1:11" ht="15" x14ac:dyDescent="0.25">
      <c r="A3" s="14"/>
      <c r="B3" s="61"/>
      <c r="D3" s="61"/>
      <c r="F3" s="67"/>
      <c r="G3" s="229"/>
      <c r="H3" s="67"/>
      <c r="I3" s="229"/>
      <c r="J3" s="388" t="s">
        <v>131</v>
      </c>
      <c r="K3" s="388"/>
    </row>
    <row r="4" spans="1:11" ht="15" x14ac:dyDescent="0.25">
      <c r="A4" s="14"/>
      <c r="B4" s="61"/>
      <c r="D4" s="61"/>
      <c r="F4" s="67"/>
      <c r="G4" s="229"/>
      <c r="H4" s="67"/>
      <c r="I4" s="229"/>
      <c r="J4" s="388" t="s">
        <v>132</v>
      </c>
      <c r="K4" s="388"/>
    </row>
    <row r="5" spans="1:11" ht="15" x14ac:dyDescent="0.25">
      <c r="A5" s="14"/>
      <c r="B5" s="61"/>
      <c r="D5" s="61"/>
      <c r="F5" s="68"/>
      <c r="G5" s="229"/>
      <c r="H5" s="66"/>
      <c r="I5" s="229"/>
      <c r="J5" s="388" t="s">
        <v>280</v>
      </c>
      <c r="K5" s="388"/>
    </row>
    <row r="6" spans="1:11" x14ac:dyDescent="0.2">
      <c r="A6" s="14"/>
      <c r="B6" s="61"/>
      <c r="C6" s="10"/>
      <c r="D6" s="29"/>
      <c r="G6" s="230"/>
      <c r="H6" s="62"/>
    </row>
    <row r="7" spans="1:11" ht="13.5" hidden="1" customHeight="1" x14ac:dyDescent="0.2">
      <c r="A7" s="14"/>
      <c r="B7" s="61"/>
      <c r="D7" s="61"/>
      <c r="E7" s="391"/>
      <c r="F7" s="391"/>
      <c r="G7" s="392"/>
      <c r="H7" s="64"/>
    </row>
    <row r="8" spans="1:11" hidden="1" x14ac:dyDescent="0.2">
      <c r="A8" s="14"/>
      <c r="B8" s="61"/>
      <c r="D8" s="61"/>
      <c r="E8" s="391"/>
      <c r="F8" s="391"/>
      <c r="G8" s="393"/>
      <c r="H8" s="63"/>
    </row>
    <row r="9" spans="1:11" hidden="1" x14ac:dyDescent="0.2">
      <c r="A9" s="14"/>
      <c r="B9" s="61"/>
      <c r="D9" s="61"/>
      <c r="E9" s="394"/>
      <c r="F9" s="393"/>
      <c r="G9" s="393"/>
      <c r="H9" s="63"/>
    </row>
    <row r="10" spans="1:11" hidden="1" x14ac:dyDescent="0.2">
      <c r="A10" s="14"/>
      <c r="B10" s="61"/>
      <c r="D10" s="61"/>
      <c r="E10" s="394"/>
      <c r="F10" s="393"/>
      <c r="G10" s="393"/>
      <c r="H10" s="63"/>
    </row>
    <row r="11" spans="1:11" hidden="1" x14ac:dyDescent="0.2">
      <c r="A11" s="14"/>
      <c r="B11" s="61"/>
      <c r="D11" s="61"/>
      <c r="E11" s="394"/>
      <c r="F11" s="394"/>
      <c r="G11" s="392"/>
      <c r="H11" s="64"/>
    </row>
    <row r="12" spans="1:11" hidden="1" x14ac:dyDescent="0.2">
      <c r="A12" s="14"/>
      <c r="B12" s="61"/>
      <c r="C12" s="10"/>
      <c r="D12" s="29"/>
      <c r="G12" s="230"/>
      <c r="H12" s="62"/>
    </row>
    <row r="13" spans="1:11" hidden="1" x14ac:dyDescent="0.2">
      <c r="A13" s="30"/>
      <c r="B13" s="61"/>
      <c r="C13" s="10"/>
      <c r="D13" s="29"/>
      <c r="G13" s="230"/>
      <c r="H13" s="62"/>
    </row>
    <row r="14" spans="1:11" ht="45.75" customHeight="1" x14ac:dyDescent="0.2">
      <c r="A14" s="389" t="s">
        <v>236</v>
      </c>
      <c r="B14" s="389"/>
      <c r="C14" s="389"/>
      <c r="D14" s="389"/>
      <c r="E14" s="389"/>
      <c r="F14" s="389"/>
      <c r="G14" s="390"/>
      <c r="H14" s="390"/>
      <c r="I14" s="390"/>
      <c r="J14" s="390"/>
      <c r="K14" s="390"/>
    </row>
    <row r="15" spans="1:11" ht="15" x14ac:dyDescent="0.2">
      <c r="A15" s="14"/>
      <c r="B15" s="14"/>
      <c r="C15" s="1"/>
      <c r="E15" s="3"/>
      <c r="F15" s="3"/>
      <c r="G15" s="230"/>
      <c r="H15" s="62"/>
      <c r="I15" s="238"/>
      <c r="J15" s="5"/>
      <c r="K15" s="127" t="s">
        <v>152</v>
      </c>
    </row>
    <row r="16" spans="1:11" ht="63.75" x14ac:dyDescent="0.2">
      <c r="A16" s="4" t="s">
        <v>0</v>
      </c>
      <c r="B16" s="4" t="s">
        <v>39</v>
      </c>
      <c r="C16" s="4" t="s">
        <v>38</v>
      </c>
      <c r="D16" s="11" t="s">
        <v>12</v>
      </c>
      <c r="E16" s="4" t="s">
        <v>10</v>
      </c>
      <c r="F16" s="4" t="s">
        <v>11</v>
      </c>
      <c r="G16" s="231" t="s">
        <v>145</v>
      </c>
      <c r="H16" s="12" t="s">
        <v>149</v>
      </c>
      <c r="I16" s="239" t="s">
        <v>144</v>
      </c>
      <c r="J16" s="17" t="s">
        <v>150</v>
      </c>
      <c r="K16" s="18" t="s">
        <v>40</v>
      </c>
    </row>
    <row r="17" spans="1:11" x14ac:dyDescent="0.2">
      <c r="A17" s="4">
        <v>1</v>
      </c>
      <c r="B17" s="4">
        <v>2</v>
      </c>
      <c r="C17" s="4">
        <v>2</v>
      </c>
      <c r="D17" s="11">
        <v>3</v>
      </c>
      <c r="E17" s="4">
        <v>4</v>
      </c>
      <c r="F17" s="4">
        <v>5</v>
      </c>
      <c r="G17" s="231" t="s">
        <v>63</v>
      </c>
      <c r="H17" s="12" t="s">
        <v>63</v>
      </c>
      <c r="I17" s="240">
        <v>7</v>
      </c>
      <c r="J17" s="16">
        <v>7</v>
      </c>
      <c r="K17" s="16">
        <v>8</v>
      </c>
    </row>
    <row r="18" spans="1:11" x14ac:dyDescent="0.2">
      <c r="A18" s="19" t="s">
        <v>17</v>
      </c>
      <c r="B18" s="19"/>
      <c r="C18" s="20"/>
      <c r="D18" s="20"/>
      <c r="E18" s="20"/>
      <c r="F18" s="20"/>
      <c r="G18" s="232" t="e">
        <f>G19+G26+G33+#REF!</f>
        <v>#REF!</v>
      </c>
      <c r="H18" s="377">
        <f>H19+H26+H33</f>
        <v>248090.7</v>
      </c>
      <c r="I18" s="233" t="e">
        <f>I19+I26+I33+#REF!</f>
        <v>#REF!</v>
      </c>
      <c r="J18" s="378">
        <f>J19+J26+J33</f>
        <v>223057.9</v>
      </c>
      <c r="K18" s="27">
        <f>J18/H18</f>
        <v>0.89900000000000002</v>
      </c>
    </row>
    <row r="19" spans="1:11" ht="25.5" x14ac:dyDescent="0.2">
      <c r="A19" s="28" t="s">
        <v>64</v>
      </c>
      <c r="B19" s="32"/>
      <c r="C19" s="33">
        <v>80</v>
      </c>
      <c r="D19" s="24"/>
      <c r="E19" s="24"/>
      <c r="F19" s="24"/>
      <c r="G19" s="233">
        <f>G20+G23</f>
        <v>1381.6</v>
      </c>
      <c r="H19" s="378">
        <f>H23+H20</f>
        <v>3781.1</v>
      </c>
      <c r="I19" s="233">
        <f>I20+I23</f>
        <v>1378.1</v>
      </c>
      <c r="J19" s="378">
        <f>J20+J23</f>
        <v>3777.5</v>
      </c>
      <c r="K19" s="27">
        <f t="shared" ref="K19:K47" si="0">I19/G19</f>
        <v>0.997</v>
      </c>
    </row>
    <row r="20" spans="1:11" s="155" customFormat="1" ht="31.5" customHeight="1" x14ac:dyDescent="0.25">
      <c r="A20" s="157" t="s">
        <v>65</v>
      </c>
      <c r="B20" s="157"/>
      <c r="C20" s="170" t="s">
        <v>66</v>
      </c>
      <c r="D20" s="153"/>
      <c r="E20" s="153"/>
      <c r="F20" s="153"/>
      <c r="G20" s="290">
        <f>G21</f>
        <v>229.1</v>
      </c>
      <c r="H20" s="379">
        <f>H21+H22</f>
        <v>2628.6</v>
      </c>
      <c r="I20" s="290">
        <f>I21</f>
        <v>229.1</v>
      </c>
      <c r="J20" s="379">
        <f>J21+J22</f>
        <v>2628.5</v>
      </c>
      <c r="K20" s="154">
        <f t="shared" si="0"/>
        <v>1</v>
      </c>
    </row>
    <row r="21" spans="1:11" s="13" customFormat="1" ht="75" customHeight="1" x14ac:dyDescent="0.2">
      <c r="A21" s="22" t="s">
        <v>41</v>
      </c>
      <c r="B21" s="31"/>
      <c r="C21" s="21" t="s">
        <v>42</v>
      </c>
      <c r="D21" s="21" t="s">
        <v>30</v>
      </c>
      <c r="E21" s="21" t="s">
        <v>2</v>
      </c>
      <c r="F21" s="21" t="s">
        <v>3</v>
      </c>
      <c r="G21" s="234">
        <f>'3'!F16</f>
        <v>229.1</v>
      </c>
      <c r="H21" s="380">
        <f>'3'!G16</f>
        <v>2399.5</v>
      </c>
      <c r="I21" s="234">
        <f>'3'!H16</f>
        <v>229.1</v>
      </c>
      <c r="J21" s="380">
        <f>'3'!I16</f>
        <v>2399.4</v>
      </c>
      <c r="K21" s="150">
        <f t="shared" si="0"/>
        <v>1</v>
      </c>
    </row>
    <row r="22" spans="1:11" s="151" customFormat="1" ht="51.75" customHeight="1" x14ac:dyDescent="0.2">
      <c r="A22" s="376" t="str">
        <f>'2'!A18</f>
        <v>Иные межбюджетные трансферты бюджетам муниципальных образований Билибинского муниципального района в 2021 году за достижение показателей деятельности</v>
      </c>
      <c r="B22" s="31"/>
      <c r="C22" s="149" t="s">
        <v>278</v>
      </c>
      <c r="D22" s="149" t="s">
        <v>30</v>
      </c>
      <c r="E22" s="149" t="s">
        <v>2</v>
      </c>
      <c r="F22" s="149" t="s">
        <v>3</v>
      </c>
      <c r="G22" s="234"/>
      <c r="H22" s="380">
        <f>'3'!G17</f>
        <v>229.1</v>
      </c>
      <c r="I22" s="234"/>
      <c r="J22" s="380">
        <f>'3'!I17</f>
        <v>229.1</v>
      </c>
      <c r="K22" s="150">
        <f>H22/J22</f>
        <v>1</v>
      </c>
    </row>
    <row r="23" spans="1:11" s="215" customFormat="1" ht="29.25" customHeight="1" x14ac:dyDescent="0.25">
      <c r="A23" s="157" t="s">
        <v>67</v>
      </c>
      <c r="B23" s="289"/>
      <c r="C23" s="153" t="s">
        <v>68</v>
      </c>
      <c r="D23" s="153"/>
      <c r="E23" s="153"/>
      <c r="F23" s="153"/>
      <c r="G23" s="290">
        <f>G24+G25</f>
        <v>1152.5</v>
      </c>
      <c r="H23" s="379">
        <f>H25+H24</f>
        <v>1152.5</v>
      </c>
      <c r="I23" s="290">
        <f>I24+I25</f>
        <v>1149</v>
      </c>
      <c r="J23" s="379">
        <f>J24+J25</f>
        <v>1149</v>
      </c>
      <c r="K23" s="154">
        <f t="shared" si="0"/>
        <v>0.997</v>
      </c>
    </row>
    <row r="24" spans="1:11" s="6" customFormat="1" ht="52.5" customHeight="1" x14ac:dyDescent="0.2">
      <c r="A24" s="22" t="s">
        <v>69</v>
      </c>
      <c r="B24" s="31"/>
      <c r="C24" s="21" t="s">
        <v>43</v>
      </c>
      <c r="D24" s="21" t="s">
        <v>31</v>
      </c>
      <c r="E24" s="21" t="s">
        <v>2</v>
      </c>
      <c r="F24" s="21" t="s">
        <v>4</v>
      </c>
      <c r="G24" s="235">
        <f>'3'!F21</f>
        <v>1151.5</v>
      </c>
      <c r="H24" s="23">
        <f>'3'!G21</f>
        <v>1151.5</v>
      </c>
      <c r="I24" s="234">
        <f>'3'!H21</f>
        <v>1149</v>
      </c>
      <c r="J24" s="380">
        <f>'3'!I21</f>
        <v>1149</v>
      </c>
      <c r="K24" s="150">
        <f t="shared" si="0"/>
        <v>0.998</v>
      </c>
    </row>
    <row r="25" spans="1:11" s="6" customFormat="1" ht="45" customHeight="1" x14ac:dyDescent="0.2">
      <c r="A25" s="22" t="s">
        <v>70</v>
      </c>
      <c r="B25" s="31"/>
      <c r="C25" s="24" t="s">
        <v>43</v>
      </c>
      <c r="D25" s="24" t="s">
        <v>36</v>
      </c>
      <c r="E25" s="21" t="s">
        <v>2</v>
      </c>
      <c r="F25" s="21" t="s">
        <v>4</v>
      </c>
      <c r="G25" s="235">
        <f>'3'!F22</f>
        <v>1</v>
      </c>
      <c r="H25" s="23">
        <f>'3'!G22</f>
        <v>1</v>
      </c>
      <c r="I25" s="234">
        <f>'3'!H22</f>
        <v>0</v>
      </c>
      <c r="J25" s="380">
        <f>'3'!I22</f>
        <v>0</v>
      </c>
      <c r="K25" s="150">
        <f t="shared" si="0"/>
        <v>0</v>
      </c>
    </row>
    <row r="26" spans="1:11" s="60" customFormat="1" ht="25.5" x14ac:dyDescent="0.2">
      <c r="A26" s="28" t="s">
        <v>71</v>
      </c>
      <c r="B26" s="28"/>
      <c r="C26" s="26" t="s">
        <v>72</v>
      </c>
      <c r="D26" s="26"/>
      <c r="E26" s="26"/>
      <c r="F26" s="26"/>
      <c r="G26" s="233" t="e">
        <f>G27</f>
        <v>#REF!</v>
      </c>
      <c r="H26" s="378">
        <f>H27</f>
        <v>23301.1</v>
      </c>
      <c r="I26" s="233" t="e">
        <f>I27</f>
        <v>#REF!</v>
      </c>
      <c r="J26" s="378">
        <f>J27</f>
        <v>23294.2</v>
      </c>
      <c r="K26" s="27">
        <f>J26/H26</f>
        <v>1</v>
      </c>
    </row>
    <row r="27" spans="1:11" s="155" customFormat="1" ht="40.5" customHeight="1" x14ac:dyDescent="0.25">
      <c r="A27" s="157" t="s">
        <v>33</v>
      </c>
      <c r="B27" s="157"/>
      <c r="C27" s="153" t="s">
        <v>73</v>
      </c>
      <c r="D27" s="153"/>
      <c r="E27" s="153"/>
      <c r="F27" s="153"/>
      <c r="G27" s="290" t="e">
        <f>G29+#REF!+G30+G31+G32</f>
        <v>#REF!</v>
      </c>
      <c r="H27" s="379">
        <f>H28+H29+H30+H31+H32</f>
        <v>23301.1</v>
      </c>
      <c r="I27" s="290" t="e">
        <f>I29+#REF!+I30+I31+I32</f>
        <v>#REF!</v>
      </c>
      <c r="J27" s="379">
        <f>J29+J30+J31+J32+J28</f>
        <v>23294.2</v>
      </c>
      <c r="K27" s="154">
        <f>J27/H27</f>
        <v>1</v>
      </c>
    </row>
    <row r="28" spans="1:11" s="155" customFormat="1" ht="40.5" hidden="1" customHeight="1" x14ac:dyDescent="0.25">
      <c r="A28" s="152" t="s">
        <v>222</v>
      </c>
      <c r="B28" s="157"/>
      <c r="C28" s="149" t="s">
        <v>223</v>
      </c>
      <c r="D28" s="149" t="s">
        <v>31</v>
      </c>
      <c r="E28" s="149" t="s">
        <v>2</v>
      </c>
      <c r="F28" s="149" t="s">
        <v>19</v>
      </c>
      <c r="G28" s="290"/>
      <c r="H28" s="380">
        <f>'3'!G26</f>
        <v>0</v>
      </c>
      <c r="I28" s="234"/>
      <c r="J28" s="380">
        <f>'3'!I26</f>
        <v>0</v>
      </c>
      <c r="K28" s="150" t="e">
        <f>J28/H28</f>
        <v>#DIV/0!</v>
      </c>
    </row>
    <row r="29" spans="1:11" s="34" customFormat="1" ht="51" x14ac:dyDescent="0.2">
      <c r="A29" s="22" t="s">
        <v>75</v>
      </c>
      <c r="B29" s="31"/>
      <c r="C29" s="21" t="s">
        <v>76</v>
      </c>
      <c r="D29" s="24" t="s">
        <v>31</v>
      </c>
      <c r="E29" s="21" t="s">
        <v>5</v>
      </c>
      <c r="F29" s="21" t="s">
        <v>24</v>
      </c>
      <c r="G29" s="234">
        <f>'3'!F32</f>
        <v>1434.5</v>
      </c>
      <c r="H29" s="380">
        <f>'3'!G32</f>
        <v>1434.5</v>
      </c>
      <c r="I29" s="234">
        <f>'3'!H32</f>
        <v>1430.6</v>
      </c>
      <c r="J29" s="380">
        <f>'3'!I32</f>
        <v>1430.6</v>
      </c>
      <c r="K29" s="150">
        <f t="shared" si="0"/>
        <v>0.997</v>
      </c>
    </row>
    <row r="30" spans="1:11" s="3" customFormat="1" ht="89.25" x14ac:dyDescent="0.2">
      <c r="A30" s="32" t="s">
        <v>77</v>
      </c>
      <c r="B30" s="31"/>
      <c r="C30" s="21" t="s">
        <v>78</v>
      </c>
      <c r="D30" s="24" t="s">
        <v>36</v>
      </c>
      <c r="E30" s="24" t="s">
        <v>7</v>
      </c>
      <c r="F30" s="24" t="s">
        <v>3</v>
      </c>
      <c r="G30" s="235">
        <f>'3'!F54</f>
        <v>1081.8</v>
      </c>
      <c r="H30" s="23">
        <f>'3'!G54</f>
        <v>1081.8</v>
      </c>
      <c r="I30" s="234">
        <f>'3'!H54</f>
        <v>1081.8</v>
      </c>
      <c r="J30" s="380">
        <f>'3'!I54</f>
        <v>1081.8</v>
      </c>
      <c r="K30" s="150">
        <f t="shared" si="0"/>
        <v>1</v>
      </c>
    </row>
    <row r="31" spans="1:11" s="3" customFormat="1" ht="30" customHeight="1" x14ac:dyDescent="0.2">
      <c r="A31" s="22" t="s">
        <v>79</v>
      </c>
      <c r="B31" s="31"/>
      <c r="C31" s="24" t="s">
        <v>74</v>
      </c>
      <c r="D31" s="24" t="s">
        <v>34</v>
      </c>
      <c r="E31" s="24" t="s">
        <v>2</v>
      </c>
      <c r="F31" s="24" t="s">
        <v>19</v>
      </c>
      <c r="G31" s="235">
        <f>'3'!F27</f>
        <v>0</v>
      </c>
      <c r="H31" s="23">
        <f>'3'!G27</f>
        <v>150</v>
      </c>
      <c r="I31" s="234">
        <f>'3'!H27</f>
        <v>0</v>
      </c>
      <c r="J31" s="380">
        <f>'3'!I27</f>
        <v>147</v>
      </c>
      <c r="K31" s="150">
        <f>J31/H31</f>
        <v>0.98</v>
      </c>
    </row>
    <row r="32" spans="1:11" s="13" customFormat="1" ht="78.75" customHeight="1" x14ac:dyDescent="0.2">
      <c r="A32" s="32" t="s">
        <v>156</v>
      </c>
      <c r="B32" s="31"/>
      <c r="C32" s="21" t="s">
        <v>80</v>
      </c>
      <c r="D32" s="21" t="s">
        <v>36</v>
      </c>
      <c r="E32" s="21" t="s">
        <v>4</v>
      </c>
      <c r="F32" s="21" t="s">
        <v>27</v>
      </c>
      <c r="G32" s="234">
        <f>'3'!F37</f>
        <v>20634.8</v>
      </c>
      <c r="H32" s="380">
        <f>'3'!G37</f>
        <v>20634.8</v>
      </c>
      <c r="I32" s="234">
        <f>'3'!H37</f>
        <v>20634.8</v>
      </c>
      <c r="J32" s="380">
        <f>'3'!I37</f>
        <v>20634.8</v>
      </c>
      <c r="K32" s="150">
        <f t="shared" si="0"/>
        <v>1</v>
      </c>
    </row>
    <row r="33" spans="1:11" s="60" customFormat="1" ht="18" customHeight="1" x14ac:dyDescent="0.2">
      <c r="A33" s="28" t="s">
        <v>51</v>
      </c>
      <c r="B33" s="28"/>
      <c r="C33" s="26" t="s">
        <v>81</v>
      </c>
      <c r="D33" s="26"/>
      <c r="E33" s="26"/>
      <c r="F33" s="26"/>
      <c r="G33" s="233" t="e">
        <f>G34+G44</f>
        <v>#REF!</v>
      </c>
      <c r="H33" s="378">
        <f>H34+H44</f>
        <v>221008.5</v>
      </c>
      <c r="I33" s="233" t="e">
        <f>I34+I44</f>
        <v>#REF!</v>
      </c>
      <c r="J33" s="378">
        <f>J34+J44</f>
        <v>195986.2</v>
      </c>
      <c r="K33" s="27">
        <f>J33/H33</f>
        <v>0.88700000000000001</v>
      </c>
    </row>
    <row r="34" spans="1:11" s="204" customFormat="1" ht="75" customHeight="1" x14ac:dyDescent="0.25">
      <c r="A34" s="157" t="s">
        <v>37</v>
      </c>
      <c r="B34" s="157"/>
      <c r="C34" s="153" t="s">
        <v>82</v>
      </c>
      <c r="D34" s="153"/>
      <c r="E34" s="153"/>
      <c r="F34" s="153"/>
      <c r="G34" s="290" t="e">
        <f>G35+G36+G37+G38+G39+G41+#REF!+G43+#REF!</f>
        <v>#REF!</v>
      </c>
      <c r="H34" s="379">
        <f>H35+H36+H37+H38+H39+H41+H43+H42+H40</f>
        <v>198403.9</v>
      </c>
      <c r="I34" s="290" t="e">
        <f>I35+I36+I37+I38+I39+I41+#REF!+I43+#REF!</f>
        <v>#REF!</v>
      </c>
      <c r="J34" s="379">
        <f>J35+J36+J37+J38+J39+J41+J43+J42+J40</f>
        <v>173430.39999999999</v>
      </c>
      <c r="K34" s="154">
        <f>J34/H34</f>
        <v>0.874</v>
      </c>
    </row>
    <row r="35" spans="1:11" s="3" customFormat="1" x14ac:dyDescent="0.2">
      <c r="A35" s="32" t="s">
        <v>44</v>
      </c>
      <c r="B35" s="35"/>
      <c r="C35" s="24" t="s">
        <v>45</v>
      </c>
      <c r="D35" s="24" t="s">
        <v>14</v>
      </c>
      <c r="E35" s="24" t="s">
        <v>21</v>
      </c>
      <c r="F35" s="24" t="s">
        <v>5</v>
      </c>
      <c r="G35" s="235">
        <f>'3'!F58</f>
        <v>11891.7</v>
      </c>
      <c r="H35" s="23">
        <f>'3'!G58</f>
        <v>11891.7</v>
      </c>
      <c r="I35" s="234">
        <f>'3'!H58</f>
        <v>11891.7</v>
      </c>
      <c r="J35" s="380">
        <f>'3'!I58</f>
        <v>11891.7</v>
      </c>
      <c r="K35" s="150">
        <f t="shared" si="0"/>
        <v>1</v>
      </c>
    </row>
    <row r="36" spans="1:11" s="3" customFormat="1" ht="44.25" customHeight="1" x14ac:dyDescent="0.2">
      <c r="A36" s="32" t="s">
        <v>50</v>
      </c>
      <c r="B36" s="35"/>
      <c r="C36" s="21" t="s">
        <v>83</v>
      </c>
      <c r="D36" s="24" t="s">
        <v>14</v>
      </c>
      <c r="E36" s="24" t="s">
        <v>4</v>
      </c>
      <c r="F36" s="24" t="s">
        <v>26</v>
      </c>
      <c r="G36" s="234">
        <f>'3'!F41</f>
        <v>76208.899999999994</v>
      </c>
      <c r="H36" s="380">
        <f>'3'!G41</f>
        <v>76208.899999999994</v>
      </c>
      <c r="I36" s="234">
        <f>'3'!H41</f>
        <v>74470.8</v>
      </c>
      <c r="J36" s="380">
        <f>'3'!I41</f>
        <v>74470.8</v>
      </c>
      <c r="K36" s="150">
        <f t="shared" si="0"/>
        <v>0.97699999999999998</v>
      </c>
    </row>
    <row r="37" spans="1:11" s="3" customFormat="1" ht="15" customHeight="1" x14ac:dyDescent="0.2">
      <c r="A37" s="32" t="s">
        <v>46</v>
      </c>
      <c r="B37" s="35"/>
      <c r="C37" s="24" t="s">
        <v>47</v>
      </c>
      <c r="D37" s="24" t="s">
        <v>14</v>
      </c>
      <c r="E37" s="24" t="s">
        <v>21</v>
      </c>
      <c r="F37" s="24" t="s">
        <v>5</v>
      </c>
      <c r="G37" s="235">
        <f>'3'!F59</f>
        <v>639.79999999999995</v>
      </c>
      <c r="H37" s="23">
        <f>'3'!G59</f>
        <v>639.79999999999995</v>
      </c>
      <c r="I37" s="234">
        <f>'3'!H59</f>
        <v>639.79999999999995</v>
      </c>
      <c r="J37" s="380">
        <f>'3'!I59</f>
        <v>639.79999999999995</v>
      </c>
      <c r="K37" s="150">
        <f t="shared" si="0"/>
        <v>1</v>
      </c>
    </row>
    <row r="38" spans="1:11" s="3" customFormat="1" ht="30.75" customHeight="1" x14ac:dyDescent="0.2">
      <c r="A38" s="32" t="s">
        <v>84</v>
      </c>
      <c r="B38" s="35"/>
      <c r="C38" s="24" t="s">
        <v>85</v>
      </c>
      <c r="D38" s="24" t="s">
        <v>14</v>
      </c>
      <c r="E38" s="24" t="s">
        <v>21</v>
      </c>
      <c r="F38" s="24" t="s">
        <v>5</v>
      </c>
      <c r="G38" s="235">
        <f>'3'!F60</f>
        <v>4516.1000000000004</v>
      </c>
      <c r="H38" s="23">
        <f>'3'!G60</f>
        <v>4516.1000000000004</v>
      </c>
      <c r="I38" s="234">
        <f>'3'!H60</f>
        <v>4516</v>
      </c>
      <c r="J38" s="380">
        <f>'3'!I60</f>
        <v>4516</v>
      </c>
      <c r="K38" s="150">
        <f t="shared" si="0"/>
        <v>1</v>
      </c>
    </row>
    <row r="39" spans="1:11" s="3" customFormat="1" ht="30" customHeight="1" x14ac:dyDescent="0.2">
      <c r="A39" s="32" t="s">
        <v>49</v>
      </c>
      <c r="B39" s="35"/>
      <c r="C39" s="24" t="s">
        <v>48</v>
      </c>
      <c r="D39" s="24" t="s">
        <v>14</v>
      </c>
      <c r="E39" s="24" t="s">
        <v>21</v>
      </c>
      <c r="F39" s="24" t="s">
        <v>5</v>
      </c>
      <c r="G39" s="235">
        <f>'3'!F61</f>
        <v>60229.5</v>
      </c>
      <c r="H39" s="23">
        <f>'3'!G61</f>
        <v>60229.5</v>
      </c>
      <c r="I39" s="234">
        <f>'3'!H61</f>
        <v>37363.800000000003</v>
      </c>
      <c r="J39" s="380">
        <f>'3'!I61</f>
        <v>37363.800000000003</v>
      </c>
      <c r="K39" s="150">
        <f t="shared" si="0"/>
        <v>0.62</v>
      </c>
    </row>
    <row r="40" spans="1:11" s="3" customFormat="1" ht="30" hidden="1" customHeight="1" x14ac:dyDescent="0.2">
      <c r="A40" s="32" t="s">
        <v>227</v>
      </c>
      <c r="B40" s="35"/>
      <c r="C40" s="24" t="s">
        <v>228</v>
      </c>
      <c r="D40" s="24" t="s">
        <v>14</v>
      </c>
      <c r="E40" s="24" t="s">
        <v>7</v>
      </c>
      <c r="F40" s="24" t="s">
        <v>7</v>
      </c>
      <c r="G40" s="235"/>
      <c r="H40" s="23">
        <f>'3'!G65</f>
        <v>0</v>
      </c>
      <c r="I40" s="234"/>
      <c r="J40" s="380">
        <f>'3'!I65</f>
        <v>0</v>
      </c>
      <c r="K40" s="150" t="e">
        <f>J40/H40</f>
        <v>#DIV/0!</v>
      </c>
    </row>
    <row r="41" spans="1:11" s="3" customFormat="1" ht="38.25" x14ac:dyDescent="0.2">
      <c r="A41" s="32" t="s">
        <v>86</v>
      </c>
      <c r="B41" s="31"/>
      <c r="C41" s="24" t="s">
        <v>58</v>
      </c>
      <c r="D41" s="24" t="s">
        <v>14</v>
      </c>
      <c r="E41" s="24" t="s">
        <v>21</v>
      </c>
      <c r="F41" s="24" t="s">
        <v>7</v>
      </c>
      <c r="G41" s="235">
        <f>'3'!F66</f>
        <v>5739.7</v>
      </c>
      <c r="H41" s="23">
        <f>'3'!G66</f>
        <v>5739.7</v>
      </c>
      <c r="I41" s="234">
        <f>'3'!H64</f>
        <v>5739.7</v>
      </c>
      <c r="J41" s="380">
        <f>'3'!I66</f>
        <v>5739.7</v>
      </c>
      <c r="K41" s="150">
        <f t="shared" si="0"/>
        <v>1</v>
      </c>
    </row>
    <row r="42" spans="1:11" s="3" customFormat="1" ht="38.25" x14ac:dyDescent="0.2">
      <c r="A42" s="32" t="s">
        <v>225</v>
      </c>
      <c r="B42" s="31"/>
      <c r="C42" s="24" t="s">
        <v>226</v>
      </c>
      <c r="D42" s="24" t="s">
        <v>14</v>
      </c>
      <c r="E42" s="24" t="s">
        <v>4</v>
      </c>
      <c r="F42" s="24" t="s">
        <v>229</v>
      </c>
      <c r="G42" s="235"/>
      <c r="H42" s="23">
        <f>'3'!G45</f>
        <v>140</v>
      </c>
      <c r="I42" s="234"/>
      <c r="J42" s="380">
        <f>'3'!I45</f>
        <v>140</v>
      </c>
      <c r="K42" s="150">
        <f>J42/H42</f>
        <v>1</v>
      </c>
    </row>
    <row r="43" spans="1:11" s="3" customFormat="1" ht="27.75" customHeight="1" x14ac:dyDescent="0.2">
      <c r="A43" s="32" t="s">
        <v>87</v>
      </c>
      <c r="B43" s="35"/>
      <c r="C43" s="24" t="s">
        <v>88</v>
      </c>
      <c r="D43" s="24" t="s">
        <v>14</v>
      </c>
      <c r="E43" s="24" t="s">
        <v>7</v>
      </c>
      <c r="F43" s="24" t="s">
        <v>2</v>
      </c>
      <c r="G43" s="235">
        <f>'3'!F50</f>
        <v>39038.199999999997</v>
      </c>
      <c r="H43" s="23">
        <f>'3'!G50</f>
        <v>39038.199999999997</v>
      </c>
      <c r="I43" s="234">
        <f>'3'!H50</f>
        <v>38668.6</v>
      </c>
      <c r="J43" s="380">
        <f>'3'!I50</f>
        <v>38668.6</v>
      </c>
      <c r="K43" s="150">
        <f t="shared" si="0"/>
        <v>0.99099999999999999</v>
      </c>
    </row>
    <row r="44" spans="1:11" s="291" customFormat="1" ht="40.5" x14ac:dyDescent="0.25">
      <c r="A44" s="157" t="s">
        <v>89</v>
      </c>
      <c r="B44" s="170"/>
      <c r="C44" s="153" t="s">
        <v>90</v>
      </c>
      <c r="D44" s="153"/>
      <c r="E44" s="153"/>
      <c r="F44" s="153"/>
      <c r="G44" s="290" t="e">
        <f>G45+G47+#REF!</f>
        <v>#REF!</v>
      </c>
      <c r="H44" s="379">
        <f>H45+H47+H46</f>
        <v>22604.6</v>
      </c>
      <c r="I44" s="290" t="e">
        <f>I45+I47+#REF!</f>
        <v>#REF!</v>
      </c>
      <c r="J44" s="379">
        <f>J45+J47+J46</f>
        <v>22555.8</v>
      </c>
      <c r="K44" s="154">
        <f>J44/H44</f>
        <v>0.998</v>
      </c>
    </row>
    <row r="45" spans="1:11" s="3" customFormat="1" ht="54.75" customHeight="1" x14ac:dyDescent="0.2">
      <c r="A45" s="22" t="s">
        <v>91</v>
      </c>
      <c r="B45" s="35"/>
      <c r="C45" s="24" t="s">
        <v>56</v>
      </c>
      <c r="D45" s="24" t="s">
        <v>14</v>
      </c>
      <c r="E45" s="24" t="s">
        <v>28</v>
      </c>
      <c r="F45" s="24" t="s">
        <v>2</v>
      </c>
      <c r="G45" s="235">
        <f>'3'!F72</f>
        <v>426.8</v>
      </c>
      <c r="H45" s="23">
        <f>'3'!G72</f>
        <v>426.8</v>
      </c>
      <c r="I45" s="234">
        <f>'3'!H72</f>
        <v>378.3</v>
      </c>
      <c r="J45" s="380">
        <f>'3'!I72</f>
        <v>378.3</v>
      </c>
      <c r="K45" s="150">
        <f t="shared" si="0"/>
        <v>0.88600000000000001</v>
      </c>
    </row>
    <row r="46" spans="1:11" s="3" customFormat="1" ht="54.75" customHeight="1" x14ac:dyDescent="0.2">
      <c r="A46" s="152" t="s">
        <v>155</v>
      </c>
      <c r="B46" s="35"/>
      <c r="C46" s="24" t="s">
        <v>143</v>
      </c>
      <c r="D46" s="24" t="s">
        <v>14</v>
      </c>
      <c r="E46" s="24" t="s">
        <v>28</v>
      </c>
      <c r="F46" s="24" t="s">
        <v>2</v>
      </c>
      <c r="G46" s="235"/>
      <c r="H46" s="23">
        <f>'3'!G73</f>
        <v>89.2</v>
      </c>
      <c r="I46" s="234"/>
      <c r="J46" s="380">
        <f>'3'!I73</f>
        <v>89.1</v>
      </c>
      <c r="K46" s="150">
        <f>J46/H46</f>
        <v>0.999</v>
      </c>
    </row>
    <row r="47" spans="1:11" s="3" customFormat="1" ht="35.25" customHeight="1" x14ac:dyDescent="0.2">
      <c r="A47" s="59" t="s">
        <v>99</v>
      </c>
      <c r="B47" s="35"/>
      <c r="C47" s="24" t="s">
        <v>55</v>
      </c>
      <c r="D47" s="24" t="s">
        <v>14</v>
      </c>
      <c r="E47" s="24" t="s">
        <v>28</v>
      </c>
      <c r="F47" s="24" t="s">
        <v>2</v>
      </c>
      <c r="G47" s="235">
        <f>'3'!F71</f>
        <v>22088.6</v>
      </c>
      <c r="H47" s="23">
        <f>'3'!G71</f>
        <v>22088.6</v>
      </c>
      <c r="I47" s="234">
        <f>'3'!H71</f>
        <v>22088.400000000001</v>
      </c>
      <c r="J47" s="380">
        <f>'3'!I71</f>
        <v>22088.400000000001</v>
      </c>
      <c r="K47" s="150">
        <f t="shared" si="0"/>
        <v>1</v>
      </c>
    </row>
    <row r="48" spans="1:11" s="3" customFormat="1" hidden="1" x14ac:dyDescent="0.2">
      <c r="A48" s="35"/>
      <c r="B48" s="35"/>
      <c r="C48" s="24"/>
      <c r="D48" s="24"/>
      <c r="E48" s="24"/>
      <c r="F48" s="24"/>
      <c r="G48" s="235"/>
      <c r="H48" s="23"/>
      <c r="I48" s="241"/>
      <c r="J48" s="37"/>
      <c r="K48" s="25"/>
    </row>
    <row r="49" spans="3:8" hidden="1" x14ac:dyDescent="0.2">
      <c r="C49" s="7"/>
      <c r="D49" s="7"/>
      <c r="E49" s="7"/>
      <c r="F49" s="7"/>
      <c r="G49" s="236"/>
      <c r="H49" s="8"/>
    </row>
    <row r="50" spans="3:8" x14ac:dyDescent="0.2">
      <c r="C50" s="7"/>
      <c r="D50" s="7"/>
      <c r="E50" s="7"/>
      <c r="F50" s="7"/>
      <c r="G50" s="236"/>
      <c r="H50" s="8"/>
    </row>
    <row r="51" spans="3:8" x14ac:dyDescent="0.2">
      <c r="C51" s="7"/>
      <c r="D51" s="7"/>
      <c r="E51" s="7"/>
      <c r="F51" s="7"/>
      <c r="G51" s="236"/>
      <c r="H51" s="8"/>
    </row>
    <row r="52" spans="3:8" x14ac:dyDescent="0.2">
      <c r="C52" s="7"/>
      <c r="D52" s="7"/>
      <c r="E52" s="7"/>
      <c r="F52" s="7"/>
      <c r="G52" s="236"/>
      <c r="H52" s="8"/>
    </row>
    <row r="53" spans="3:8" x14ac:dyDescent="0.2">
      <c r="C53" s="7"/>
      <c r="D53" s="7"/>
      <c r="E53" s="7"/>
      <c r="F53" s="7"/>
      <c r="G53" s="236"/>
      <c r="H53" s="8"/>
    </row>
    <row r="54" spans="3:8" x14ac:dyDescent="0.2">
      <c r="C54" s="7"/>
      <c r="D54" s="7"/>
      <c r="E54" s="7"/>
      <c r="F54" s="7"/>
      <c r="G54" s="236"/>
      <c r="H54" s="8"/>
    </row>
    <row r="55" spans="3:8" x14ac:dyDescent="0.2">
      <c r="C55" s="7"/>
      <c r="D55" s="7"/>
      <c r="E55" s="7"/>
      <c r="F55" s="7"/>
      <c r="G55" s="236"/>
      <c r="H55" s="8"/>
    </row>
    <row r="56" spans="3:8" x14ac:dyDescent="0.2">
      <c r="C56" s="7"/>
      <c r="D56" s="7"/>
      <c r="E56" s="7"/>
      <c r="F56" s="7"/>
      <c r="G56" s="236"/>
      <c r="H56" s="8"/>
    </row>
    <row r="57" spans="3:8" x14ac:dyDescent="0.2">
      <c r="C57" s="7"/>
      <c r="D57" s="7"/>
      <c r="E57" s="7"/>
      <c r="F57" s="7"/>
      <c r="G57" s="236"/>
      <c r="H57" s="8"/>
    </row>
    <row r="58" spans="3:8" x14ac:dyDescent="0.2">
      <c r="C58" s="7"/>
      <c r="D58" s="7"/>
      <c r="E58" s="7"/>
      <c r="F58" s="7"/>
      <c r="G58" s="236"/>
      <c r="H58" s="8"/>
    </row>
    <row r="59" spans="3:8" x14ac:dyDescent="0.2">
      <c r="C59" s="7"/>
      <c r="D59" s="7"/>
      <c r="E59" s="7"/>
      <c r="F59" s="7"/>
      <c r="G59" s="236"/>
      <c r="H59" s="8"/>
    </row>
    <row r="60" spans="3:8" x14ac:dyDescent="0.2">
      <c r="C60" s="7"/>
      <c r="D60" s="7"/>
      <c r="E60" s="7"/>
      <c r="F60" s="7"/>
      <c r="G60" s="236"/>
      <c r="H60" s="8"/>
    </row>
    <row r="61" spans="3:8" x14ac:dyDescent="0.2">
      <c r="C61" s="7"/>
      <c r="D61" s="7"/>
      <c r="E61" s="7"/>
      <c r="F61" s="7"/>
      <c r="G61" s="236"/>
      <c r="H61" s="8"/>
    </row>
    <row r="62" spans="3:8" x14ac:dyDescent="0.2">
      <c r="C62" s="7"/>
      <c r="D62" s="7"/>
      <c r="E62" s="7"/>
      <c r="F62" s="7"/>
      <c r="G62" s="236"/>
      <c r="H62" s="8"/>
    </row>
    <row r="63" spans="3:8" x14ac:dyDescent="0.2">
      <c r="C63" s="7"/>
      <c r="D63" s="7"/>
      <c r="E63" s="7"/>
      <c r="F63" s="7"/>
      <c r="G63" s="236"/>
      <c r="H63" s="8"/>
    </row>
    <row r="64" spans="3:8" x14ac:dyDescent="0.2">
      <c r="C64" s="7"/>
      <c r="D64" s="7"/>
      <c r="E64" s="7"/>
      <c r="F64" s="7"/>
      <c r="G64" s="236"/>
      <c r="H64" s="8"/>
    </row>
    <row r="65" spans="3:8" x14ac:dyDescent="0.2">
      <c r="C65" s="7"/>
      <c r="D65" s="7"/>
      <c r="E65" s="7"/>
      <c r="F65" s="7"/>
      <c r="G65" s="236"/>
      <c r="H65" s="8"/>
    </row>
    <row r="66" spans="3:8" x14ac:dyDescent="0.2">
      <c r="C66" s="7"/>
      <c r="D66" s="7"/>
      <c r="E66" s="7"/>
      <c r="F66" s="7"/>
      <c r="G66" s="236"/>
      <c r="H66" s="8"/>
    </row>
    <row r="67" spans="3:8" x14ac:dyDescent="0.2">
      <c r="C67" s="7"/>
      <c r="D67" s="7"/>
      <c r="E67" s="7"/>
      <c r="F67" s="7"/>
      <c r="G67" s="236"/>
      <c r="H67" s="8"/>
    </row>
    <row r="68" spans="3:8" x14ac:dyDescent="0.2">
      <c r="C68" s="7"/>
      <c r="D68" s="7"/>
      <c r="E68" s="7"/>
      <c r="F68" s="7"/>
      <c r="G68" s="236"/>
      <c r="H68" s="8"/>
    </row>
    <row r="69" spans="3:8" x14ac:dyDescent="0.2">
      <c r="C69" s="7"/>
      <c r="D69" s="7"/>
      <c r="E69" s="7"/>
      <c r="F69" s="7"/>
      <c r="G69" s="236"/>
      <c r="H69" s="8"/>
    </row>
    <row r="70" spans="3:8" x14ac:dyDescent="0.2">
      <c r="C70" s="7"/>
      <c r="D70" s="7"/>
      <c r="E70" s="7"/>
      <c r="F70" s="7"/>
      <c r="G70" s="236"/>
      <c r="H70" s="8"/>
    </row>
    <row r="71" spans="3:8" x14ac:dyDescent="0.2">
      <c r="C71" s="7"/>
      <c r="D71" s="7"/>
      <c r="E71" s="7"/>
      <c r="F71" s="7"/>
      <c r="G71" s="236"/>
      <c r="H71" s="8"/>
    </row>
    <row r="72" spans="3:8" x14ac:dyDescent="0.2">
      <c r="C72" s="7"/>
      <c r="D72" s="7"/>
      <c r="E72" s="7"/>
      <c r="F72" s="7"/>
      <c r="G72" s="236"/>
      <c r="H72" s="8"/>
    </row>
    <row r="73" spans="3:8" x14ac:dyDescent="0.2">
      <c r="C73" s="7"/>
      <c r="D73" s="7"/>
      <c r="E73" s="7"/>
      <c r="F73" s="7"/>
      <c r="G73" s="236"/>
      <c r="H73" s="8"/>
    </row>
    <row r="74" spans="3:8" x14ac:dyDescent="0.2">
      <c r="C74" s="7"/>
      <c r="D74" s="7"/>
      <c r="E74" s="7"/>
      <c r="F74" s="7"/>
      <c r="G74" s="236"/>
      <c r="H74" s="8"/>
    </row>
    <row r="75" spans="3:8" x14ac:dyDescent="0.2">
      <c r="C75" s="7"/>
      <c r="D75" s="7"/>
      <c r="E75" s="7"/>
      <c r="F75" s="7"/>
      <c r="G75" s="236"/>
      <c r="H75" s="8"/>
    </row>
    <row r="76" spans="3:8" x14ac:dyDescent="0.2">
      <c r="C76" s="7"/>
      <c r="D76" s="7"/>
      <c r="E76" s="7"/>
      <c r="F76" s="7"/>
      <c r="G76" s="236"/>
      <c r="H76" s="8"/>
    </row>
    <row r="77" spans="3:8" x14ac:dyDescent="0.2">
      <c r="C77" s="7"/>
      <c r="D77" s="7"/>
      <c r="E77" s="7"/>
      <c r="F77" s="7"/>
      <c r="G77" s="236"/>
      <c r="H77" s="8"/>
    </row>
    <row r="78" spans="3:8" x14ac:dyDescent="0.2">
      <c r="C78" s="7"/>
      <c r="D78" s="7"/>
      <c r="E78" s="7"/>
      <c r="F78" s="7"/>
      <c r="G78" s="236"/>
      <c r="H78" s="8"/>
    </row>
    <row r="79" spans="3:8" x14ac:dyDescent="0.2">
      <c r="C79" s="7"/>
      <c r="D79" s="7"/>
      <c r="E79" s="7"/>
      <c r="F79" s="7"/>
      <c r="G79" s="236"/>
      <c r="H79" s="8"/>
    </row>
    <row r="80" spans="3:8" x14ac:dyDescent="0.2">
      <c r="C80" s="7"/>
      <c r="D80" s="7"/>
      <c r="E80" s="7"/>
      <c r="F80" s="7"/>
      <c r="G80" s="236"/>
      <c r="H80" s="8"/>
    </row>
    <row r="81" spans="3:8" x14ac:dyDescent="0.2">
      <c r="C81" s="7"/>
      <c r="D81" s="7"/>
      <c r="E81" s="7"/>
      <c r="F81" s="7"/>
      <c r="G81" s="236"/>
      <c r="H81" s="8"/>
    </row>
    <row r="82" spans="3:8" x14ac:dyDescent="0.2">
      <c r="C82" s="7"/>
      <c r="D82" s="7"/>
      <c r="E82" s="7"/>
      <c r="F82" s="7"/>
      <c r="G82" s="236"/>
      <c r="H82" s="8"/>
    </row>
    <row r="83" spans="3:8" x14ac:dyDescent="0.2">
      <c r="C83" s="7"/>
      <c r="D83" s="7"/>
      <c r="E83" s="7"/>
      <c r="F83" s="7"/>
      <c r="G83" s="236"/>
      <c r="H83" s="8"/>
    </row>
    <row r="84" spans="3:8" x14ac:dyDescent="0.2">
      <c r="C84" s="7"/>
      <c r="D84" s="7"/>
      <c r="E84" s="7"/>
      <c r="F84" s="7"/>
      <c r="G84" s="236"/>
      <c r="H84" s="8"/>
    </row>
    <row r="85" spans="3:8" x14ac:dyDescent="0.2">
      <c r="C85" s="7"/>
      <c r="D85" s="7"/>
      <c r="E85" s="7"/>
      <c r="F85" s="7"/>
      <c r="G85" s="236"/>
      <c r="H85" s="8"/>
    </row>
    <row r="86" spans="3:8" x14ac:dyDescent="0.2">
      <c r="C86" s="7"/>
      <c r="D86" s="7"/>
      <c r="E86" s="7"/>
      <c r="F86" s="7"/>
      <c r="G86" s="236"/>
      <c r="H86" s="8"/>
    </row>
    <row r="87" spans="3:8" x14ac:dyDescent="0.2">
      <c r="C87" s="7"/>
      <c r="D87" s="7"/>
      <c r="E87" s="7"/>
      <c r="F87" s="7"/>
      <c r="G87" s="236"/>
      <c r="H87" s="8"/>
    </row>
    <row r="88" spans="3:8" x14ac:dyDescent="0.2">
      <c r="C88" s="7"/>
      <c r="D88" s="7"/>
      <c r="E88" s="7"/>
      <c r="F88" s="7"/>
      <c r="G88" s="236"/>
      <c r="H88" s="8"/>
    </row>
    <row r="89" spans="3:8" x14ac:dyDescent="0.2">
      <c r="C89" s="7"/>
      <c r="D89" s="7"/>
      <c r="E89" s="7"/>
      <c r="F89" s="7"/>
      <c r="G89" s="236"/>
      <c r="H89" s="8"/>
    </row>
    <row r="90" spans="3:8" x14ac:dyDescent="0.2">
      <c r="C90" s="7"/>
      <c r="D90" s="7"/>
      <c r="E90" s="7"/>
      <c r="F90" s="7"/>
      <c r="G90" s="236"/>
      <c r="H90" s="8"/>
    </row>
    <row r="91" spans="3:8" x14ac:dyDescent="0.2">
      <c r="C91" s="7"/>
      <c r="D91" s="7"/>
      <c r="E91" s="7"/>
      <c r="F91" s="7"/>
      <c r="G91" s="236"/>
      <c r="H91" s="8"/>
    </row>
    <row r="92" spans="3:8" x14ac:dyDescent="0.2">
      <c r="C92" s="7"/>
      <c r="D92" s="7"/>
      <c r="E92" s="7"/>
      <c r="F92" s="7"/>
      <c r="G92" s="236"/>
      <c r="H92" s="8"/>
    </row>
    <row r="93" spans="3:8" x14ac:dyDescent="0.2">
      <c r="C93" s="7"/>
      <c r="D93" s="7"/>
      <c r="E93" s="7"/>
      <c r="F93" s="7"/>
      <c r="G93" s="236"/>
      <c r="H93" s="8"/>
    </row>
    <row r="94" spans="3:8" x14ac:dyDescent="0.2">
      <c r="C94" s="7"/>
      <c r="D94" s="7"/>
      <c r="E94" s="7"/>
      <c r="F94" s="7"/>
      <c r="G94" s="236"/>
      <c r="H94" s="8"/>
    </row>
    <row r="95" spans="3:8" x14ac:dyDescent="0.2">
      <c r="C95" s="7"/>
      <c r="D95" s="7"/>
      <c r="E95" s="7"/>
      <c r="F95" s="7"/>
      <c r="G95" s="236"/>
      <c r="H95" s="8"/>
    </row>
    <row r="96" spans="3:8" x14ac:dyDescent="0.2">
      <c r="C96" s="7"/>
      <c r="D96" s="7"/>
      <c r="E96" s="7"/>
      <c r="F96" s="7"/>
      <c r="G96" s="236"/>
      <c r="H96" s="8"/>
    </row>
    <row r="97" spans="3:8" x14ac:dyDescent="0.2">
      <c r="C97" s="7"/>
      <c r="D97" s="7"/>
      <c r="E97" s="7"/>
      <c r="F97" s="7"/>
      <c r="G97" s="236"/>
      <c r="H97" s="8"/>
    </row>
    <row r="98" spans="3:8" x14ac:dyDescent="0.2">
      <c r="C98" s="7"/>
      <c r="D98" s="7"/>
      <c r="E98" s="7"/>
      <c r="F98" s="7"/>
      <c r="G98" s="236"/>
      <c r="H98" s="8"/>
    </row>
    <row r="99" spans="3:8" x14ac:dyDescent="0.2">
      <c r="C99" s="7"/>
      <c r="D99" s="7"/>
      <c r="E99" s="7"/>
      <c r="F99" s="7"/>
      <c r="G99" s="236"/>
      <c r="H99" s="8"/>
    </row>
    <row r="100" spans="3:8" x14ac:dyDescent="0.2">
      <c r="C100" s="7"/>
      <c r="D100" s="7"/>
      <c r="E100" s="7"/>
      <c r="F100" s="7"/>
      <c r="G100" s="236"/>
      <c r="H100" s="8"/>
    </row>
    <row r="101" spans="3:8" x14ac:dyDescent="0.2">
      <c r="C101" s="7"/>
      <c r="D101" s="7"/>
      <c r="E101" s="7"/>
      <c r="F101" s="7"/>
      <c r="G101" s="236"/>
      <c r="H101" s="8"/>
    </row>
    <row r="102" spans="3:8" x14ac:dyDescent="0.2">
      <c r="C102" s="7"/>
      <c r="D102" s="7"/>
      <c r="E102" s="7"/>
      <c r="F102" s="7"/>
      <c r="G102" s="236"/>
      <c r="H102" s="8"/>
    </row>
    <row r="103" spans="3:8" x14ac:dyDescent="0.2">
      <c r="C103" s="7"/>
      <c r="D103" s="7"/>
      <c r="E103" s="7"/>
      <c r="F103" s="7"/>
      <c r="G103" s="236"/>
      <c r="H103" s="8"/>
    </row>
    <row r="104" spans="3:8" x14ac:dyDescent="0.2">
      <c r="C104" s="7"/>
      <c r="D104" s="7"/>
      <c r="E104" s="7"/>
      <c r="F104" s="7"/>
      <c r="G104" s="236"/>
      <c r="H104" s="8"/>
    </row>
    <row r="105" spans="3:8" x14ac:dyDescent="0.2">
      <c r="C105" s="7"/>
      <c r="D105" s="7"/>
      <c r="E105" s="7"/>
      <c r="F105" s="7"/>
      <c r="G105" s="236"/>
      <c r="H105" s="8"/>
    </row>
    <row r="106" spans="3:8" x14ac:dyDescent="0.2">
      <c r="C106" s="7"/>
      <c r="D106" s="7"/>
      <c r="E106" s="7"/>
      <c r="F106" s="7"/>
      <c r="G106" s="236"/>
      <c r="H106" s="8"/>
    </row>
    <row r="107" spans="3:8" x14ac:dyDescent="0.2">
      <c r="C107" s="7"/>
      <c r="D107" s="7"/>
      <c r="E107" s="7"/>
      <c r="F107" s="7"/>
      <c r="G107" s="236"/>
      <c r="H107" s="8"/>
    </row>
    <row r="108" spans="3:8" x14ac:dyDescent="0.2">
      <c r="C108" s="7"/>
      <c r="D108" s="7"/>
      <c r="E108" s="7"/>
      <c r="F108" s="7"/>
      <c r="G108" s="236"/>
      <c r="H108" s="8"/>
    </row>
    <row r="109" spans="3:8" x14ac:dyDescent="0.2">
      <c r="C109" s="7"/>
      <c r="D109" s="7"/>
      <c r="E109" s="7"/>
      <c r="F109" s="7"/>
      <c r="G109" s="236"/>
      <c r="H109" s="8"/>
    </row>
    <row r="110" spans="3:8" x14ac:dyDescent="0.2">
      <c r="C110" s="7"/>
      <c r="D110" s="7"/>
      <c r="E110" s="7"/>
      <c r="F110" s="7"/>
      <c r="G110" s="236"/>
      <c r="H110" s="8"/>
    </row>
    <row r="111" spans="3:8" x14ac:dyDescent="0.2">
      <c r="C111" s="7"/>
      <c r="D111" s="7"/>
      <c r="E111" s="7"/>
      <c r="F111" s="7"/>
      <c r="G111" s="236"/>
      <c r="H111" s="8"/>
    </row>
    <row r="112" spans="3:8" x14ac:dyDescent="0.2">
      <c r="C112" s="7"/>
      <c r="D112" s="7"/>
      <c r="E112" s="7"/>
      <c r="F112" s="7"/>
      <c r="G112" s="236"/>
      <c r="H112" s="8"/>
    </row>
    <row r="113" spans="3:8" x14ac:dyDescent="0.2">
      <c r="C113" s="7"/>
      <c r="D113" s="7"/>
      <c r="E113" s="7"/>
      <c r="F113" s="7"/>
      <c r="G113" s="236"/>
      <c r="H113" s="8"/>
    </row>
    <row r="114" spans="3:8" x14ac:dyDescent="0.2">
      <c r="C114" s="7"/>
      <c r="D114" s="7"/>
      <c r="E114" s="7"/>
      <c r="F114" s="7"/>
      <c r="G114" s="236"/>
      <c r="H114" s="8"/>
    </row>
    <row r="115" spans="3:8" x14ac:dyDescent="0.2">
      <c r="C115" s="7"/>
      <c r="D115" s="7"/>
      <c r="E115" s="7"/>
      <c r="F115" s="7"/>
      <c r="G115" s="236"/>
      <c r="H115" s="8"/>
    </row>
    <row r="116" spans="3:8" x14ac:dyDescent="0.2">
      <c r="C116" s="7"/>
      <c r="D116" s="7"/>
      <c r="E116" s="7"/>
      <c r="F116" s="7"/>
      <c r="G116" s="236"/>
      <c r="H116" s="8"/>
    </row>
    <row r="117" spans="3:8" x14ac:dyDescent="0.2">
      <c r="C117" s="7"/>
      <c r="D117" s="7"/>
      <c r="E117" s="7"/>
      <c r="F117" s="7"/>
      <c r="G117" s="236"/>
      <c r="H117" s="8"/>
    </row>
    <row r="118" spans="3:8" x14ac:dyDescent="0.2">
      <c r="C118" s="7"/>
      <c r="D118" s="7"/>
      <c r="E118" s="7"/>
      <c r="F118" s="7"/>
      <c r="G118" s="236"/>
      <c r="H118" s="8"/>
    </row>
    <row r="119" spans="3:8" x14ac:dyDescent="0.2">
      <c r="C119" s="7"/>
      <c r="D119" s="7"/>
      <c r="E119" s="7"/>
      <c r="F119" s="7"/>
      <c r="G119" s="236"/>
      <c r="H119" s="8"/>
    </row>
    <row r="120" spans="3:8" x14ac:dyDescent="0.2">
      <c r="C120" s="7"/>
      <c r="D120" s="7"/>
      <c r="E120" s="7"/>
      <c r="F120" s="7"/>
      <c r="G120" s="236"/>
      <c r="H120" s="8"/>
    </row>
    <row r="121" spans="3:8" x14ac:dyDescent="0.2">
      <c r="C121" s="7"/>
      <c r="D121" s="7"/>
      <c r="E121" s="7"/>
      <c r="F121" s="7"/>
      <c r="G121" s="236"/>
      <c r="H121" s="8"/>
    </row>
    <row r="122" spans="3:8" x14ac:dyDescent="0.2">
      <c r="C122" s="7"/>
      <c r="D122" s="7"/>
      <c r="E122" s="7"/>
      <c r="F122" s="7"/>
      <c r="G122" s="236"/>
      <c r="H122" s="8"/>
    </row>
    <row r="123" spans="3:8" x14ac:dyDescent="0.2">
      <c r="C123" s="7"/>
      <c r="D123" s="7"/>
      <c r="E123" s="7"/>
      <c r="F123" s="7"/>
      <c r="G123" s="236"/>
      <c r="H123" s="8"/>
    </row>
    <row r="124" spans="3:8" x14ac:dyDescent="0.2">
      <c r="C124" s="7"/>
      <c r="D124" s="7"/>
      <c r="E124" s="7"/>
      <c r="F124" s="7"/>
      <c r="G124" s="236"/>
      <c r="H124" s="8"/>
    </row>
    <row r="125" spans="3:8" x14ac:dyDescent="0.2">
      <c r="C125" s="7"/>
      <c r="D125" s="7"/>
      <c r="E125" s="7"/>
      <c r="F125" s="7"/>
      <c r="G125" s="236"/>
      <c r="H125" s="8"/>
    </row>
    <row r="126" spans="3:8" x14ac:dyDescent="0.2">
      <c r="C126" s="7"/>
      <c r="D126" s="7"/>
      <c r="E126" s="7"/>
      <c r="F126" s="7"/>
      <c r="G126" s="236"/>
      <c r="H126" s="8"/>
    </row>
    <row r="127" spans="3:8" x14ac:dyDescent="0.2">
      <c r="C127" s="7"/>
      <c r="D127" s="7"/>
      <c r="E127" s="7"/>
      <c r="F127" s="7"/>
      <c r="G127" s="236"/>
      <c r="H127" s="8"/>
    </row>
    <row r="128" spans="3:8" x14ac:dyDescent="0.2">
      <c r="C128" s="7"/>
      <c r="D128" s="7"/>
      <c r="E128" s="7"/>
      <c r="F128" s="7"/>
      <c r="G128" s="236"/>
      <c r="H128" s="8"/>
    </row>
    <row r="129" spans="3:8" x14ac:dyDescent="0.2">
      <c r="C129" s="7"/>
      <c r="D129" s="7"/>
      <c r="E129" s="7"/>
      <c r="F129" s="7"/>
      <c r="G129" s="236"/>
      <c r="H129" s="8"/>
    </row>
    <row r="130" spans="3:8" x14ac:dyDescent="0.2">
      <c r="C130" s="7"/>
      <c r="D130" s="7"/>
      <c r="E130" s="7"/>
      <c r="F130" s="7"/>
      <c r="G130" s="236"/>
      <c r="H130" s="8"/>
    </row>
    <row r="131" spans="3:8" x14ac:dyDescent="0.2">
      <c r="C131" s="7"/>
      <c r="D131" s="7"/>
      <c r="E131" s="7"/>
      <c r="F131" s="7"/>
      <c r="G131" s="236"/>
      <c r="H131" s="8"/>
    </row>
    <row r="132" spans="3:8" x14ac:dyDescent="0.2">
      <c r="C132" s="7"/>
      <c r="D132" s="7"/>
      <c r="E132" s="7"/>
      <c r="F132" s="7"/>
      <c r="G132" s="236"/>
      <c r="H132" s="8"/>
    </row>
    <row r="133" spans="3:8" x14ac:dyDescent="0.2">
      <c r="C133" s="7"/>
      <c r="D133" s="7"/>
      <c r="E133" s="7"/>
      <c r="F133" s="7"/>
      <c r="G133" s="236"/>
      <c r="H133" s="8"/>
    </row>
    <row r="134" spans="3:8" x14ac:dyDescent="0.2">
      <c r="C134" s="7"/>
      <c r="D134" s="7"/>
      <c r="E134" s="7"/>
      <c r="F134" s="7"/>
      <c r="G134" s="236"/>
      <c r="H134" s="8"/>
    </row>
    <row r="135" spans="3:8" x14ac:dyDescent="0.2">
      <c r="C135" s="7"/>
      <c r="D135" s="7"/>
      <c r="E135" s="7"/>
      <c r="F135" s="7"/>
      <c r="G135" s="236"/>
      <c r="H135" s="8"/>
    </row>
    <row r="136" spans="3:8" x14ac:dyDescent="0.2">
      <c r="C136" s="7"/>
      <c r="D136" s="7"/>
      <c r="E136" s="7"/>
      <c r="F136" s="7"/>
      <c r="G136" s="236"/>
      <c r="H136" s="8"/>
    </row>
    <row r="137" spans="3:8" x14ac:dyDescent="0.2">
      <c r="C137" s="7"/>
      <c r="D137" s="7"/>
      <c r="E137" s="7"/>
      <c r="F137" s="7"/>
      <c r="G137" s="236"/>
      <c r="H137" s="8"/>
    </row>
    <row r="138" spans="3:8" x14ac:dyDescent="0.2">
      <c r="C138" s="7"/>
      <c r="D138" s="7"/>
      <c r="E138" s="7"/>
      <c r="F138" s="7"/>
      <c r="G138" s="236"/>
      <c r="H138" s="8"/>
    </row>
    <row r="139" spans="3:8" x14ac:dyDescent="0.2">
      <c r="C139" s="7"/>
      <c r="D139" s="7"/>
      <c r="E139" s="7"/>
      <c r="F139" s="7"/>
      <c r="G139" s="236"/>
      <c r="H139" s="8"/>
    </row>
    <row r="140" spans="3:8" x14ac:dyDescent="0.2">
      <c r="C140" s="7"/>
      <c r="D140" s="7"/>
      <c r="E140" s="7"/>
      <c r="F140" s="7"/>
      <c r="G140" s="236"/>
      <c r="H140" s="8"/>
    </row>
    <row r="141" spans="3:8" x14ac:dyDescent="0.2">
      <c r="C141" s="7"/>
      <c r="D141" s="7"/>
      <c r="E141" s="7"/>
      <c r="F141" s="7"/>
      <c r="G141" s="236"/>
      <c r="H141" s="8"/>
    </row>
    <row r="142" spans="3:8" x14ac:dyDescent="0.2">
      <c r="C142" s="7"/>
      <c r="D142" s="7"/>
      <c r="E142" s="7"/>
      <c r="F142" s="7"/>
      <c r="G142" s="236"/>
      <c r="H142" s="8"/>
    </row>
    <row r="143" spans="3:8" x14ac:dyDescent="0.2">
      <c r="C143" s="7"/>
      <c r="D143" s="7"/>
      <c r="E143" s="7"/>
      <c r="F143" s="7"/>
      <c r="G143" s="236"/>
      <c r="H143" s="8"/>
    </row>
    <row r="144" spans="3:8" x14ac:dyDescent="0.2">
      <c r="C144" s="7"/>
      <c r="D144" s="7"/>
      <c r="E144" s="7"/>
      <c r="F144" s="7"/>
      <c r="G144" s="236"/>
      <c r="H144" s="8"/>
    </row>
    <row r="145" spans="3:8" x14ac:dyDescent="0.2">
      <c r="C145" s="7"/>
      <c r="D145" s="7"/>
      <c r="E145" s="7"/>
      <c r="F145" s="7"/>
      <c r="G145" s="236"/>
      <c r="H145" s="8"/>
    </row>
    <row r="146" spans="3:8" x14ac:dyDescent="0.2">
      <c r="C146" s="7"/>
      <c r="D146" s="7"/>
      <c r="E146" s="7"/>
      <c r="F146" s="7"/>
      <c r="G146" s="236"/>
      <c r="H146" s="8"/>
    </row>
    <row r="147" spans="3:8" x14ac:dyDescent="0.2">
      <c r="C147" s="7"/>
      <c r="D147" s="7"/>
      <c r="E147" s="7"/>
      <c r="F147" s="7"/>
      <c r="G147" s="236"/>
      <c r="H147" s="8"/>
    </row>
    <row r="148" spans="3:8" x14ac:dyDescent="0.2">
      <c r="C148" s="7"/>
      <c r="D148" s="7"/>
      <c r="E148" s="7"/>
      <c r="F148" s="7"/>
      <c r="G148" s="236"/>
      <c r="H148" s="8"/>
    </row>
    <row r="149" spans="3:8" x14ac:dyDescent="0.2">
      <c r="C149" s="7"/>
      <c r="D149" s="7"/>
      <c r="E149" s="7"/>
      <c r="F149" s="7"/>
      <c r="G149" s="236"/>
      <c r="H149" s="8"/>
    </row>
    <row r="150" spans="3:8" x14ac:dyDescent="0.2">
      <c r="C150" s="7"/>
      <c r="D150" s="7"/>
      <c r="E150" s="7"/>
      <c r="F150" s="7"/>
      <c r="G150" s="236"/>
      <c r="H150" s="8"/>
    </row>
    <row r="151" spans="3:8" x14ac:dyDescent="0.2">
      <c r="C151" s="7"/>
      <c r="D151" s="7"/>
      <c r="E151" s="7"/>
      <c r="F151" s="7"/>
      <c r="G151" s="236"/>
      <c r="H151" s="8"/>
    </row>
    <row r="152" spans="3:8" x14ac:dyDescent="0.2">
      <c r="C152" s="7"/>
      <c r="D152" s="7"/>
      <c r="E152" s="7"/>
      <c r="F152" s="7"/>
      <c r="G152" s="236"/>
      <c r="H152" s="8"/>
    </row>
    <row r="153" spans="3:8" x14ac:dyDescent="0.2">
      <c r="C153" s="7"/>
      <c r="D153" s="7"/>
      <c r="E153" s="7"/>
      <c r="F153" s="7"/>
      <c r="G153" s="236"/>
      <c r="H153" s="8"/>
    </row>
    <row r="154" spans="3:8" x14ac:dyDescent="0.2">
      <c r="C154" s="7"/>
      <c r="D154" s="7"/>
      <c r="E154" s="7"/>
      <c r="F154" s="7"/>
      <c r="G154" s="236"/>
      <c r="H154" s="8"/>
    </row>
    <row r="155" spans="3:8" x14ac:dyDescent="0.2">
      <c r="C155" s="7"/>
      <c r="D155" s="7"/>
      <c r="E155" s="7"/>
      <c r="F155" s="7"/>
      <c r="G155" s="236"/>
      <c r="H155" s="8"/>
    </row>
    <row r="156" spans="3:8" x14ac:dyDescent="0.2">
      <c r="C156" s="7"/>
      <c r="D156" s="7"/>
      <c r="E156" s="7"/>
      <c r="F156" s="7"/>
      <c r="G156" s="236"/>
      <c r="H156" s="8"/>
    </row>
    <row r="157" spans="3:8" x14ac:dyDescent="0.2">
      <c r="C157" s="7"/>
      <c r="D157" s="7"/>
      <c r="E157" s="7"/>
      <c r="F157" s="7"/>
      <c r="G157" s="236"/>
      <c r="H157" s="8"/>
    </row>
    <row r="158" spans="3:8" x14ac:dyDescent="0.2">
      <c r="C158" s="7"/>
      <c r="D158" s="7"/>
      <c r="E158" s="7"/>
      <c r="F158" s="7"/>
      <c r="G158" s="236"/>
      <c r="H158" s="8"/>
    </row>
    <row r="159" spans="3:8" x14ac:dyDescent="0.2">
      <c r="C159" s="7"/>
      <c r="D159" s="7"/>
      <c r="E159" s="7"/>
      <c r="F159" s="7"/>
      <c r="G159" s="236"/>
      <c r="H159" s="8"/>
    </row>
    <row r="160" spans="3:8" x14ac:dyDescent="0.2">
      <c r="C160" s="7"/>
      <c r="D160" s="7"/>
      <c r="E160" s="7"/>
      <c r="F160" s="7"/>
      <c r="G160" s="236"/>
      <c r="H160" s="8"/>
    </row>
    <row r="161" spans="3:8" x14ac:dyDescent="0.2">
      <c r="C161" s="7"/>
      <c r="D161" s="7"/>
      <c r="E161" s="7"/>
      <c r="F161" s="7"/>
      <c r="G161" s="236"/>
      <c r="H161" s="8"/>
    </row>
    <row r="162" spans="3:8" x14ac:dyDescent="0.2">
      <c r="C162" s="7"/>
      <c r="D162" s="7"/>
      <c r="E162" s="7"/>
      <c r="F162" s="7"/>
      <c r="G162" s="236"/>
      <c r="H162" s="8"/>
    </row>
    <row r="163" spans="3:8" x14ac:dyDescent="0.2">
      <c r="C163" s="7"/>
      <c r="D163" s="7"/>
      <c r="E163" s="7"/>
      <c r="F163" s="7"/>
      <c r="G163" s="236"/>
      <c r="H163" s="8"/>
    </row>
    <row r="164" spans="3:8" x14ac:dyDescent="0.2">
      <c r="C164" s="7"/>
      <c r="D164" s="7"/>
      <c r="E164" s="7"/>
      <c r="F164" s="7"/>
      <c r="G164" s="236"/>
      <c r="H164" s="8"/>
    </row>
    <row r="165" spans="3:8" x14ac:dyDescent="0.2">
      <c r="C165" s="7"/>
      <c r="D165" s="7"/>
      <c r="E165" s="7"/>
      <c r="F165" s="7"/>
      <c r="G165" s="236"/>
      <c r="H165" s="8"/>
    </row>
    <row r="166" spans="3:8" x14ac:dyDescent="0.2">
      <c r="C166" s="7"/>
      <c r="D166" s="7"/>
      <c r="E166" s="7"/>
      <c r="F166" s="7"/>
      <c r="G166" s="236"/>
      <c r="H166" s="8"/>
    </row>
    <row r="167" spans="3:8" x14ac:dyDescent="0.2">
      <c r="C167" s="7"/>
      <c r="D167" s="7"/>
      <c r="E167" s="7"/>
      <c r="F167" s="7"/>
      <c r="G167" s="236"/>
      <c r="H167" s="8"/>
    </row>
    <row r="168" spans="3:8" x14ac:dyDescent="0.2">
      <c r="C168" s="7"/>
      <c r="D168" s="7"/>
      <c r="E168" s="7"/>
      <c r="F168" s="7"/>
      <c r="G168" s="236"/>
      <c r="H168" s="8"/>
    </row>
    <row r="169" spans="3:8" x14ac:dyDescent="0.2">
      <c r="C169" s="7"/>
      <c r="D169" s="7"/>
      <c r="E169" s="7"/>
      <c r="F169" s="7"/>
      <c r="G169" s="236"/>
      <c r="H169" s="8"/>
    </row>
    <row r="170" spans="3:8" x14ac:dyDescent="0.2">
      <c r="C170" s="7"/>
      <c r="D170" s="7"/>
      <c r="E170" s="7"/>
      <c r="F170" s="7"/>
      <c r="G170" s="236"/>
      <c r="H170" s="8"/>
    </row>
    <row r="171" spans="3:8" x14ac:dyDescent="0.2">
      <c r="C171" s="7"/>
      <c r="D171" s="7"/>
      <c r="E171" s="7"/>
      <c r="F171" s="7"/>
      <c r="G171" s="236"/>
      <c r="H171" s="8"/>
    </row>
    <row r="172" spans="3:8" x14ac:dyDescent="0.2">
      <c r="C172" s="7"/>
      <c r="D172" s="7"/>
      <c r="E172" s="7"/>
      <c r="F172" s="7"/>
      <c r="G172" s="236"/>
      <c r="H172" s="8"/>
    </row>
  </sheetData>
  <mergeCells count="11">
    <mergeCell ref="A14:K14"/>
    <mergeCell ref="J1:K1"/>
    <mergeCell ref="J2:K2"/>
    <mergeCell ref="J3:K3"/>
    <mergeCell ref="J4:K4"/>
    <mergeCell ref="J5:K5"/>
    <mergeCell ref="E7:G7"/>
    <mergeCell ref="E8:G8"/>
    <mergeCell ref="E9:G9"/>
    <mergeCell ref="E10:G10"/>
    <mergeCell ref="E11:G11"/>
  </mergeCells>
  <printOptions horizontalCentered="1"/>
  <pageMargins left="1.1811023622047245" right="0.39370078740157483" top="0.78740157480314965" bottom="0.78740157480314965" header="0" footer="0"/>
  <pageSetup paperSize="9" scale="44" fitToHeight="1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view="pageBreakPreview" zoomScaleNormal="85" workbookViewId="0">
      <selection activeCell="D5" sqref="D5:E5"/>
    </sheetView>
  </sheetViews>
  <sheetFormatPr defaultRowHeight="15" x14ac:dyDescent="0.25"/>
  <cols>
    <col min="1" max="1" width="26.42578125" style="276" customWidth="1"/>
    <col min="2" max="2" width="38.5703125" style="277" customWidth="1"/>
    <col min="3" max="3" width="13.5703125" style="287" customWidth="1"/>
    <col min="4" max="4" width="16.28515625" style="281" customWidth="1"/>
    <col min="5" max="5" width="14.140625" style="281" customWidth="1"/>
    <col min="6" max="256" width="9.140625" style="281"/>
    <col min="257" max="257" width="26.42578125" style="281" customWidth="1"/>
    <col min="258" max="258" width="38.5703125" style="281" customWidth="1"/>
    <col min="259" max="259" width="13.5703125" style="281" customWidth="1"/>
    <col min="260" max="260" width="10.7109375" style="281" customWidth="1"/>
    <col min="261" max="261" width="14.140625" style="281" customWidth="1"/>
    <col min="262" max="512" width="9.140625" style="281"/>
    <col min="513" max="513" width="26.42578125" style="281" customWidth="1"/>
    <col min="514" max="514" width="38.5703125" style="281" customWidth="1"/>
    <col min="515" max="515" width="13.5703125" style="281" customWidth="1"/>
    <col min="516" max="516" width="10.7109375" style="281" customWidth="1"/>
    <col min="517" max="517" width="14.140625" style="281" customWidth="1"/>
    <col min="518" max="768" width="9.140625" style="281"/>
    <col min="769" max="769" width="26.42578125" style="281" customWidth="1"/>
    <col min="770" max="770" width="38.5703125" style="281" customWidth="1"/>
    <col min="771" max="771" width="13.5703125" style="281" customWidth="1"/>
    <col min="772" max="772" width="10.7109375" style="281" customWidth="1"/>
    <col min="773" max="773" width="14.140625" style="281" customWidth="1"/>
    <col min="774" max="1024" width="9.140625" style="281"/>
    <col min="1025" max="1025" width="26.42578125" style="281" customWidth="1"/>
    <col min="1026" max="1026" width="38.5703125" style="281" customWidth="1"/>
    <col min="1027" max="1027" width="13.5703125" style="281" customWidth="1"/>
    <col min="1028" max="1028" width="10.7109375" style="281" customWidth="1"/>
    <col min="1029" max="1029" width="14.140625" style="281" customWidth="1"/>
    <col min="1030" max="1280" width="9.140625" style="281"/>
    <col min="1281" max="1281" width="26.42578125" style="281" customWidth="1"/>
    <col min="1282" max="1282" width="38.5703125" style="281" customWidth="1"/>
    <col min="1283" max="1283" width="13.5703125" style="281" customWidth="1"/>
    <col min="1284" max="1284" width="10.7109375" style="281" customWidth="1"/>
    <col min="1285" max="1285" width="14.140625" style="281" customWidth="1"/>
    <col min="1286" max="1536" width="9.140625" style="281"/>
    <col min="1537" max="1537" width="26.42578125" style="281" customWidth="1"/>
    <col min="1538" max="1538" width="38.5703125" style="281" customWidth="1"/>
    <col min="1539" max="1539" width="13.5703125" style="281" customWidth="1"/>
    <col min="1540" max="1540" width="10.7109375" style="281" customWidth="1"/>
    <col min="1541" max="1541" width="14.140625" style="281" customWidth="1"/>
    <col min="1542" max="1792" width="9.140625" style="281"/>
    <col min="1793" max="1793" width="26.42578125" style="281" customWidth="1"/>
    <col min="1794" max="1794" width="38.5703125" style="281" customWidth="1"/>
    <col min="1795" max="1795" width="13.5703125" style="281" customWidth="1"/>
    <col min="1796" max="1796" width="10.7109375" style="281" customWidth="1"/>
    <col min="1797" max="1797" width="14.140625" style="281" customWidth="1"/>
    <col min="1798" max="2048" width="9.140625" style="281"/>
    <col min="2049" max="2049" width="26.42578125" style="281" customWidth="1"/>
    <col min="2050" max="2050" width="38.5703125" style="281" customWidth="1"/>
    <col min="2051" max="2051" width="13.5703125" style="281" customWidth="1"/>
    <col min="2052" max="2052" width="10.7109375" style="281" customWidth="1"/>
    <col min="2053" max="2053" width="14.140625" style="281" customWidth="1"/>
    <col min="2054" max="2304" width="9.140625" style="281"/>
    <col min="2305" max="2305" width="26.42578125" style="281" customWidth="1"/>
    <col min="2306" max="2306" width="38.5703125" style="281" customWidth="1"/>
    <col min="2307" max="2307" width="13.5703125" style="281" customWidth="1"/>
    <col min="2308" max="2308" width="10.7109375" style="281" customWidth="1"/>
    <col min="2309" max="2309" width="14.140625" style="281" customWidth="1"/>
    <col min="2310" max="2560" width="9.140625" style="281"/>
    <col min="2561" max="2561" width="26.42578125" style="281" customWidth="1"/>
    <col min="2562" max="2562" width="38.5703125" style="281" customWidth="1"/>
    <col min="2563" max="2563" width="13.5703125" style="281" customWidth="1"/>
    <col min="2564" max="2564" width="10.7109375" style="281" customWidth="1"/>
    <col min="2565" max="2565" width="14.140625" style="281" customWidth="1"/>
    <col min="2566" max="2816" width="9.140625" style="281"/>
    <col min="2817" max="2817" width="26.42578125" style="281" customWidth="1"/>
    <col min="2818" max="2818" width="38.5703125" style="281" customWidth="1"/>
    <col min="2819" max="2819" width="13.5703125" style="281" customWidth="1"/>
    <col min="2820" max="2820" width="10.7109375" style="281" customWidth="1"/>
    <col min="2821" max="2821" width="14.140625" style="281" customWidth="1"/>
    <col min="2822" max="3072" width="9.140625" style="281"/>
    <col min="3073" max="3073" width="26.42578125" style="281" customWidth="1"/>
    <col min="3074" max="3074" width="38.5703125" style="281" customWidth="1"/>
    <col min="3075" max="3075" width="13.5703125" style="281" customWidth="1"/>
    <col min="3076" max="3076" width="10.7109375" style="281" customWidth="1"/>
    <col min="3077" max="3077" width="14.140625" style="281" customWidth="1"/>
    <col min="3078" max="3328" width="9.140625" style="281"/>
    <col min="3329" max="3329" width="26.42578125" style="281" customWidth="1"/>
    <col min="3330" max="3330" width="38.5703125" style="281" customWidth="1"/>
    <col min="3331" max="3331" width="13.5703125" style="281" customWidth="1"/>
    <col min="3332" max="3332" width="10.7109375" style="281" customWidth="1"/>
    <col min="3333" max="3333" width="14.140625" style="281" customWidth="1"/>
    <col min="3334" max="3584" width="9.140625" style="281"/>
    <col min="3585" max="3585" width="26.42578125" style="281" customWidth="1"/>
    <col min="3586" max="3586" width="38.5703125" style="281" customWidth="1"/>
    <col min="3587" max="3587" width="13.5703125" style="281" customWidth="1"/>
    <col min="3588" max="3588" width="10.7109375" style="281" customWidth="1"/>
    <col min="3589" max="3589" width="14.140625" style="281" customWidth="1"/>
    <col min="3590" max="3840" width="9.140625" style="281"/>
    <col min="3841" max="3841" width="26.42578125" style="281" customWidth="1"/>
    <col min="3842" max="3842" width="38.5703125" style="281" customWidth="1"/>
    <col min="3843" max="3843" width="13.5703125" style="281" customWidth="1"/>
    <col min="3844" max="3844" width="10.7109375" style="281" customWidth="1"/>
    <col min="3845" max="3845" width="14.140625" style="281" customWidth="1"/>
    <col min="3846" max="4096" width="9.140625" style="281"/>
    <col min="4097" max="4097" width="26.42578125" style="281" customWidth="1"/>
    <col min="4098" max="4098" width="38.5703125" style="281" customWidth="1"/>
    <col min="4099" max="4099" width="13.5703125" style="281" customWidth="1"/>
    <col min="4100" max="4100" width="10.7109375" style="281" customWidth="1"/>
    <col min="4101" max="4101" width="14.140625" style="281" customWidth="1"/>
    <col min="4102" max="4352" width="9.140625" style="281"/>
    <col min="4353" max="4353" width="26.42578125" style="281" customWidth="1"/>
    <col min="4354" max="4354" width="38.5703125" style="281" customWidth="1"/>
    <col min="4355" max="4355" width="13.5703125" style="281" customWidth="1"/>
    <col min="4356" max="4356" width="10.7109375" style="281" customWidth="1"/>
    <col min="4357" max="4357" width="14.140625" style="281" customWidth="1"/>
    <col min="4358" max="4608" width="9.140625" style="281"/>
    <col min="4609" max="4609" width="26.42578125" style="281" customWidth="1"/>
    <col min="4610" max="4610" width="38.5703125" style="281" customWidth="1"/>
    <col min="4611" max="4611" width="13.5703125" style="281" customWidth="1"/>
    <col min="4612" max="4612" width="10.7109375" style="281" customWidth="1"/>
    <col min="4613" max="4613" width="14.140625" style="281" customWidth="1"/>
    <col min="4614" max="4864" width="9.140625" style="281"/>
    <col min="4865" max="4865" width="26.42578125" style="281" customWidth="1"/>
    <col min="4866" max="4866" width="38.5703125" style="281" customWidth="1"/>
    <col min="4867" max="4867" width="13.5703125" style="281" customWidth="1"/>
    <col min="4868" max="4868" width="10.7109375" style="281" customWidth="1"/>
    <col min="4869" max="4869" width="14.140625" style="281" customWidth="1"/>
    <col min="4870" max="5120" width="9.140625" style="281"/>
    <col min="5121" max="5121" width="26.42578125" style="281" customWidth="1"/>
    <col min="5122" max="5122" width="38.5703125" style="281" customWidth="1"/>
    <col min="5123" max="5123" width="13.5703125" style="281" customWidth="1"/>
    <col min="5124" max="5124" width="10.7109375" style="281" customWidth="1"/>
    <col min="5125" max="5125" width="14.140625" style="281" customWidth="1"/>
    <col min="5126" max="5376" width="9.140625" style="281"/>
    <col min="5377" max="5377" width="26.42578125" style="281" customWidth="1"/>
    <col min="5378" max="5378" width="38.5703125" style="281" customWidth="1"/>
    <col min="5379" max="5379" width="13.5703125" style="281" customWidth="1"/>
    <col min="5380" max="5380" width="10.7109375" style="281" customWidth="1"/>
    <col min="5381" max="5381" width="14.140625" style="281" customWidth="1"/>
    <col min="5382" max="5632" width="9.140625" style="281"/>
    <col min="5633" max="5633" width="26.42578125" style="281" customWidth="1"/>
    <col min="5634" max="5634" width="38.5703125" style="281" customWidth="1"/>
    <col min="5635" max="5635" width="13.5703125" style="281" customWidth="1"/>
    <col min="5636" max="5636" width="10.7109375" style="281" customWidth="1"/>
    <col min="5637" max="5637" width="14.140625" style="281" customWidth="1"/>
    <col min="5638" max="5888" width="9.140625" style="281"/>
    <col min="5889" max="5889" width="26.42578125" style="281" customWidth="1"/>
    <col min="5890" max="5890" width="38.5703125" style="281" customWidth="1"/>
    <col min="5891" max="5891" width="13.5703125" style="281" customWidth="1"/>
    <col min="5892" max="5892" width="10.7109375" style="281" customWidth="1"/>
    <col min="5893" max="5893" width="14.140625" style="281" customWidth="1"/>
    <col min="5894" max="6144" width="9.140625" style="281"/>
    <col min="6145" max="6145" width="26.42578125" style="281" customWidth="1"/>
    <col min="6146" max="6146" width="38.5703125" style="281" customWidth="1"/>
    <col min="6147" max="6147" width="13.5703125" style="281" customWidth="1"/>
    <col min="6148" max="6148" width="10.7109375" style="281" customWidth="1"/>
    <col min="6149" max="6149" width="14.140625" style="281" customWidth="1"/>
    <col min="6150" max="6400" width="9.140625" style="281"/>
    <col min="6401" max="6401" width="26.42578125" style="281" customWidth="1"/>
    <col min="6402" max="6402" width="38.5703125" style="281" customWidth="1"/>
    <col min="6403" max="6403" width="13.5703125" style="281" customWidth="1"/>
    <col min="6404" max="6404" width="10.7109375" style="281" customWidth="1"/>
    <col min="6405" max="6405" width="14.140625" style="281" customWidth="1"/>
    <col min="6406" max="6656" width="9.140625" style="281"/>
    <col min="6657" max="6657" width="26.42578125" style="281" customWidth="1"/>
    <col min="6658" max="6658" width="38.5703125" style="281" customWidth="1"/>
    <col min="6659" max="6659" width="13.5703125" style="281" customWidth="1"/>
    <col min="6660" max="6660" width="10.7109375" style="281" customWidth="1"/>
    <col min="6661" max="6661" width="14.140625" style="281" customWidth="1"/>
    <col min="6662" max="6912" width="9.140625" style="281"/>
    <col min="6913" max="6913" width="26.42578125" style="281" customWidth="1"/>
    <col min="6914" max="6914" width="38.5703125" style="281" customWidth="1"/>
    <col min="6915" max="6915" width="13.5703125" style="281" customWidth="1"/>
    <col min="6916" max="6916" width="10.7109375" style="281" customWidth="1"/>
    <col min="6917" max="6917" width="14.140625" style="281" customWidth="1"/>
    <col min="6918" max="7168" width="9.140625" style="281"/>
    <col min="7169" max="7169" width="26.42578125" style="281" customWidth="1"/>
    <col min="7170" max="7170" width="38.5703125" style="281" customWidth="1"/>
    <col min="7171" max="7171" width="13.5703125" style="281" customWidth="1"/>
    <col min="7172" max="7172" width="10.7109375" style="281" customWidth="1"/>
    <col min="7173" max="7173" width="14.140625" style="281" customWidth="1"/>
    <col min="7174" max="7424" width="9.140625" style="281"/>
    <col min="7425" max="7425" width="26.42578125" style="281" customWidth="1"/>
    <col min="7426" max="7426" width="38.5703125" style="281" customWidth="1"/>
    <col min="7427" max="7427" width="13.5703125" style="281" customWidth="1"/>
    <col min="7428" max="7428" width="10.7109375" style="281" customWidth="1"/>
    <col min="7429" max="7429" width="14.140625" style="281" customWidth="1"/>
    <col min="7430" max="7680" width="9.140625" style="281"/>
    <col min="7681" max="7681" width="26.42578125" style="281" customWidth="1"/>
    <col min="7682" max="7682" width="38.5703125" style="281" customWidth="1"/>
    <col min="7683" max="7683" width="13.5703125" style="281" customWidth="1"/>
    <col min="7684" max="7684" width="10.7109375" style="281" customWidth="1"/>
    <col min="7685" max="7685" width="14.140625" style="281" customWidth="1"/>
    <col min="7686" max="7936" width="9.140625" style="281"/>
    <col min="7937" max="7937" width="26.42578125" style="281" customWidth="1"/>
    <col min="7938" max="7938" width="38.5703125" style="281" customWidth="1"/>
    <col min="7939" max="7939" width="13.5703125" style="281" customWidth="1"/>
    <col min="7940" max="7940" width="10.7109375" style="281" customWidth="1"/>
    <col min="7941" max="7941" width="14.140625" style="281" customWidth="1"/>
    <col min="7942" max="8192" width="9.140625" style="281"/>
    <col min="8193" max="8193" width="26.42578125" style="281" customWidth="1"/>
    <col min="8194" max="8194" width="38.5703125" style="281" customWidth="1"/>
    <col min="8195" max="8195" width="13.5703125" style="281" customWidth="1"/>
    <col min="8196" max="8196" width="10.7109375" style="281" customWidth="1"/>
    <col min="8197" max="8197" width="14.140625" style="281" customWidth="1"/>
    <col min="8198" max="8448" width="9.140625" style="281"/>
    <col min="8449" max="8449" width="26.42578125" style="281" customWidth="1"/>
    <col min="8450" max="8450" width="38.5703125" style="281" customWidth="1"/>
    <col min="8451" max="8451" width="13.5703125" style="281" customWidth="1"/>
    <col min="8452" max="8452" width="10.7109375" style="281" customWidth="1"/>
    <col min="8453" max="8453" width="14.140625" style="281" customWidth="1"/>
    <col min="8454" max="8704" width="9.140625" style="281"/>
    <col min="8705" max="8705" width="26.42578125" style="281" customWidth="1"/>
    <col min="8706" max="8706" width="38.5703125" style="281" customWidth="1"/>
    <col min="8707" max="8707" width="13.5703125" style="281" customWidth="1"/>
    <col min="8708" max="8708" width="10.7109375" style="281" customWidth="1"/>
    <col min="8709" max="8709" width="14.140625" style="281" customWidth="1"/>
    <col min="8710" max="8960" width="9.140625" style="281"/>
    <col min="8961" max="8961" width="26.42578125" style="281" customWidth="1"/>
    <col min="8962" max="8962" width="38.5703125" style="281" customWidth="1"/>
    <col min="8963" max="8963" width="13.5703125" style="281" customWidth="1"/>
    <col min="8964" max="8964" width="10.7109375" style="281" customWidth="1"/>
    <col min="8965" max="8965" width="14.140625" style="281" customWidth="1"/>
    <col min="8966" max="9216" width="9.140625" style="281"/>
    <col min="9217" max="9217" width="26.42578125" style="281" customWidth="1"/>
    <col min="9218" max="9218" width="38.5703125" style="281" customWidth="1"/>
    <col min="9219" max="9219" width="13.5703125" style="281" customWidth="1"/>
    <col min="9220" max="9220" width="10.7109375" style="281" customWidth="1"/>
    <col min="9221" max="9221" width="14.140625" style="281" customWidth="1"/>
    <col min="9222" max="9472" width="9.140625" style="281"/>
    <col min="9473" max="9473" width="26.42578125" style="281" customWidth="1"/>
    <col min="9474" max="9474" width="38.5703125" style="281" customWidth="1"/>
    <col min="9475" max="9475" width="13.5703125" style="281" customWidth="1"/>
    <col min="9476" max="9476" width="10.7109375" style="281" customWidth="1"/>
    <col min="9477" max="9477" width="14.140625" style="281" customWidth="1"/>
    <col min="9478" max="9728" width="9.140625" style="281"/>
    <col min="9729" max="9729" width="26.42578125" style="281" customWidth="1"/>
    <col min="9730" max="9730" width="38.5703125" style="281" customWidth="1"/>
    <col min="9731" max="9731" width="13.5703125" style="281" customWidth="1"/>
    <col min="9732" max="9732" width="10.7109375" style="281" customWidth="1"/>
    <col min="9733" max="9733" width="14.140625" style="281" customWidth="1"/>
    <col min="9734" max="9984" width="9.140625" style="281"/>
    <col min="9985" max="9985" width="26.42578125" style="281" customWidth="1"/>
    <col min="9986" max="9986" width="38.5703125" style="281" customWidth="1"/>
    <col min="9987" max="9987" width="13.5703125" style="281" customWidth="1"/>
    <col min="9988" max="9988" width="10.7109375" style="281" customWidth="1"/>
    <col min="9989" max="9989" width="14.140625" style="281" customWidth="1"/>
    <col min="9990" max="10240" width="9.140625" style="281"/>
    <col min="10241" max="10241" width="26.42578125" style="281" customWidth="1"/>
    <col min="10242" max="10242" width="38.5703125" style="281" customWidth="1"/>
    <col min="10243" max="10243" width="13.5703125" style="281" customWidth="1"/>
    <col min="10244" max="10244" width="10.7109375" style="281" customWidth="1"/>
    <col min="10245" max="10245" width="14.140625" style="281" customWidth="1"/>
    <col min="10246" max="10496" width="9.140625" style="281"/>
    <col min="10497" max="10497" width="26.42578125" style="281" customWidth="1"/>
    <col min="10498" max="10498" width="38.5703125" style="281" customWidth="1"/>
    <col min="10499" max="10499" width="13.5703125" style="281" customWidth="1"/>
    <col min="10500" max="10500" width="10.7109375" style="281" customWidth="1"/>
    <col min="10501" max="10501" width="14.140625" style="281" customWidth="1"/>
    <col min="10502" max="10752" width="9.140625" style="281"/>
    <col min="10753" max="10753" width="26.42578125" style="281" customWidth="1"/>
    <col min="10754" max="10754" width="38.5703125" style="281" customWidth="1"/>
    <col min="10755" max="10755" width="13.5703125" style="281" customWidth="1"/>
    <col min="10756" max="10756" width="10.7109375" style="281" customWidth="1"/>
    <col min="10757" max="10757" width="14.140625" style="281" customWidth="1"/>
    <col min="10758" max="11008" width="9.140625" style="281"/>
    <col min="11009" max="11009" width="26.42578125" style="281" customWidth="1"/>
    <col min="11010" max="11010" width="38.5703125" style="281" customWidth="1"/>
    <col min="11011" max="11011" width="13.5703125" style="281" customWidth="1"/>
    <col min="11012" max="11012" width="10.7109375" style="281" customWidth="1"/>
    <col min="11013" max="11013" width="14.140625" style="281" customWidth="1"/>
    <col min="11014" max="11264" width="9.140625" style="281"/>
    <col min="11265" max="11265" width="26.42578125" style="281" customWidth="1"/>
    <col min="11266" max="11266" width="38.5703125" style="281" customWidth="1"/>
    <col min="11267" max="11267" width="13.5703125" style="281" customWidth="1"/>
    <col min="11268" max="11268" width="10.7109375" style="281" customWidth="1"/>
    <col min="11269" max="11269" width="14.140625" style="281" customWidth="1"/>
    <col min="11270" max="11520" width="9.140625" style="281"/>
    <col min="11521" max="11521" width="26.42578125" style="281" customWidth="1"/>
    <col min="11522" max="11522" width="38.5703125" style="281" customWidth="1"/>
    <col min="11523" max="11523" width="13.5703125" style="281" customWidth="1"/>
    <col min="11524" max="11524" width="10.7109375" style="281" customWidth="1"/>
    <col min="11525" max="11525" width="14.140625" style="281" customWidth="1"/>
    <col min="11526" max="11776" width="9.140625" style="281"/>
    <col min="11777" max="11777" width="26.42578125" style="281" customWidth="1"/>
    <col min="11778" max="11778" width="38.5703125" style="281" customWidth="1"/>
    <col min="11779" max="11779" width="13.5703125" style="281" customWidth="1"/>
    <col min="11780" max="11780" width="10.7109375" style="281" customWidth="1"/>
    <col min="11781" max="11781" width="14.140625" style="281" customWidth="1"/>
    <col min="11782" max="12032" width="9.140625" style="281"/>
    <col min="12033" max="12033" width="26.42578125" style="281" customWidth="1"/>
    <col min="12034" max="12034" width="38.5703125" style="281" customWidth="1"/>
    <col min="12035" max="12035" width="13.5703125" style="281" customWidth="1"/>
    <col min="12036" max="12036" width="10.7109375" style="281" customWidth="1"/>
    <col min="12037" max="12037" width="14.140625" style="281" customWidth="1"/>
    <col min="12038" max="12288" width="9.140625" style="281"/>
    <col min="12289" max="12289" width="26.42578125" style="281" customWidth="1"/>
    <col min="12290" max="12290" width="38.5703125" style="281" customWidth="1"/>
    <col min="12291" max="12291" width="13.5703125" style="281" customWidth="1"/>
    <col min="12292" max="12292" width="10.7109375" style="281" customWidth="1"/>
    <col min="12293" max="12293" width="14.140625" style="281" customWidth="1"/>
    <col min="12294" max="12544" width="9.140625" style="281"/>
    <col min="12545" max="12545" width="26.42578125" style="281" customWidth="1"/>
    <col min="12546" max="12546" width="38.5703125" style="281" customWidth="1"/>
    <col min="12547" max="12547" width="13.5703125" style="281" customWidth="1"/>
    <col min="12548" max="12548" width="10.7109375" style="281" customWidth="1"/>
    <col min="12549" max="12549" width="14.140625" style="281" customWidth="1"/>
    <col min="12550" max="12800" width="9.140625" style="281"/>
    <col min="12801" max="12801" width="26.42578125" style="281" customWidth="1"/>
    <col min="12802" max="12802" width="38.5703125" style="281" customWidth="1"/>
    <col min="12803" max="12803" width="13.5703125" style="281" customWidth="1"/>
    <col min="12804" max="12804" width="10.7109375" style="281" customWidth="1"/>
    <col min="12805" max="12805" width="14.140625" style="281" customWidth="1"/>
    <col min="12806" max="13056" width="9.140625" style="281"/>
    <col min="13057" max="13057" width="26.42578125" style="281" customWidth="1"/>
    <col min="13058" max="13058" width="38.5703125" style="281" customWidth="1"/>
    <col min="13059" max="13059" width="13.5703125" style="281" customWidth="1"/>
    <col min="13060" max="13060" width="10.7109375" style="281" customWidth="1"/>
    <col min="13061" max="13061" width="14.140625" style="281" customWidth="1"/>
    <col min="13062" max="13312" width="9.140625" style="281"/>
    <col min="13313" max="13313" width="26.42578125" style="281" customWidth="1"/>
    <col min="13314" max="13314" width="38.5703125" style="281" customWidth="1"/>
    <col min="13315" max="13315" width="13.5703125" style="281" customWidth="1"/>
    <col min="13316" max="13316" width="10.7109375" style="281" customWidth="1"/>
    <col min="13317" max="13317" width="14.140625" style="281" customWidth="1"/>
    <col min="13318" max="13568" width="9.140625" style="281"/>
    <col min="13569" max="13569" width="26.42578125" style="281" customWidth="1"/>
    <col min="13570" max="13570" width="38.5703125" style="281" customWidth="1"/>
    <col min="13571" max="13571" width="13.5703125" style="281" customWidth="1"/>
    <col min="13572" max="13572" width="10.7109375" style="281" customWidth="1"/>
    <col min="13573" max="13573" width="14.140625" style="281" customWidth="1"/>
    <col min="13574" max="13824" width="9.140625" style="281"/>
    <col min="13825" max="13825" width="26.42578125" style="281" customWidth="1"/>
    <col min="13826" max="13826" width="38.5703125" style="281" customWidth="1"/>
    <col min="13827" max="13827" width="13.5703125" style="281" customWidth="1"/>
    <col min="13828" max="13828" width="10.7109375" style="281" customWidth="1"/>
    <col min="13829" max="13829" width="14.140625" style="281" customWidth="1"/>
    <col min="13830" max="14080" width="9.140625" style="281"/>
    <col min="14081" max="14081" width="26.42578125" style="281" customWidth="1"/>
    <col min="14082" max="14082" width="38.5703125" style="281" customWidth="1"/>
    <col min="14083" max="14083" width="13.5703125" style="281" customWidth="1"/>
    <col min="14084" max="14084" width="10.7109375" style="281" customWidth="1"/>
    <col min="14085" max="14085" width="14.140625" style="281" customWidth="1"/>
    <col min="14086" max="14336" width="9.140625" style="281"/>
    <col min="14337" max="14337" width="26.42578125" style="281" customWidth="1"/>
    <col min="14338" max="14338" width="38.5703125" style="281" customWidth="1"/>
    <col min="14339" max="14339" width="13.5703125" style="281" customWidth="1"/>
    <col min="14340" max="14340" width="10.7109375" style="281" customWidth="1"/>
    <col min="14341" max="14341" width="14.140625" style="281" customWidth="1"/>
    <col min="14342" max="14592" width="9.140625" style="281"/>
    <col min="14593" max="14593" width="26.42578125" style="281" customWidth="1"/>
    <col min="14594" max="14594" width="38.5703125" style="281" customWidth="1"/>
    <col min="14595" max="14595" width="13.5703125" style="281" customWidth="1"/>
    <col min="14596" max="14596" width="10.7109375" style="281" customWidth="1"/>
    <col min="14597" max="14597" width="14.140625" style="281" customWidth="1"/>
    <col min="14598" max="14848" width="9.140625" style="281"/>
    <col min="14849" max="14849" width="26.42578125" style="281" customWidth="1"/>
    <col min="14850" max="14850" width="38.5703125" style="281" customWidth="1"/>
    <col min="14851" max="14851" width="13.5703125" style="281" customWidth="1"/>
    <col min="14852" max="14852" width="10.7109375" style="281" customWidth="1"/>
    <col min="14853" max="14853" width="14.140625" style="281" customWidth="1"/>
    <col min="14854" max="15104" width="9.140625" style="281"/>
    <col min="15105" max="15105" width="26.42578125" style="281" customWidth="1"/>
    <col min="15106" max="15106" width="38.5703125" style="281" customWidth="1"/>
    <col min="15107" max="15107" width="13.5703125" style="281" customWidth="1"/>
    <col min="15108" max="15108" width="10.7109375" style="281" customWidth="1"/>
    <col min="15109" max="15109" width="14.140625" style="281" customWidth="1"/>
    <col min="15110" max="15360" width="9.140625" style="281"/>
    <col min="15361" max="15361" width="26.42578125" style="281" customWidth="1"/>
    <col min="15362" max="15362" width="38.5703125" style="281" customWidth="1"/>
    <col min="15363" max="15363" width="13.5703125" style="281" customWidth="1"/>
    <col min="15364" max="15364" width="10.7109375" style="281" customWidth="1"/>
    <col min="15365" max="15365" width="14.140625" style="281" customWidth="1"/>
    <col min="15366" max="15616" width="9.140625" style="281"/>
    <col min="15617" max="15617" width="26.42578125" style="281" customWidth="1"/>
    <col min="15618" max="15618" width="38.5703125" style="281" customWidth="1"/>
    <col min="15619" max="15619" width="13.5703125" style="281" customWidth="1"/>
    <col min="15620" max="15620" width="10.7109375" style="281" customWidth="1"/>
    <col min="15621" max="15621" width="14.140625" style="281" customWidth="1"/>
    <col min="15622" max="15872" width="9.140625" style="281"/>
    <col min="15873" max="15873" width="26.42578125" style="281" customWidth="1"/>
    <col min="15874" max="15874" width="38.5703125" style="281" customWidth="1"/>
    <col min="15875" max="15875" width="13.5703125" style="281" customWidth="1"/>
    <col min="15876" max="15876" width="10.7109375" style="281" customWidth="1"/>
    <col min="15877" max="15877" width="14.140625" style="281" customWidth="1"/>
    <col min="15878" max="16128" width="9.140625" style="281"/>
    <col min="16129" max="16129" width="26.42578125" style="281" customWidth="1"/>
    <col min="16130" max="16130" width="38.5703125" style="281" customWidth="1"/>
    <col min="16131" max="16131" width="13.5703125" style="281" customWidth="1"/>
    <col min="16132" max="16132" width="10.7109375" style="281" customWidth="1"/>
    <col min="16133" max="16133" width="14.140625" style="281" customWidth="1"/>
    <col min="16134" max="16384" width="9.140625" style="281"/>
  </cols>
  <sheetData>
    <row r="1" spans="1:12" x14ac:dyDescent="0.25">
      <c r="C1" s="278"/>
      <c r="D1" s="400" t="s">
        <v>153</v>
      </c>
      <c r="E1" s="400"/>
      <c r="F1" s="279"/>
      <c r="G1" s="279"/>
      <c r="H1" s="279"/>
      <c r="I1" s="279"/>
      <c r="J1" s="279"/>
      <c r="K1" s="279"/>
      <c r="L1" s="280"/>
    </row>
    <row r="2" spans="1:12" x14ac:dyDescent="0.25">
      <c r="C2" s="282"/>
      <c r="D2" s="400" t="s">
        <v>130</v>
      </c>
      <c r="E2" s="400"/>
      <c r="F2" s="278"/>
      <c r="G2" s="278"/>
      <c r="H2" s="278"/>
      <c r="I2" s="278"/>
      <c r="J2" s="278"/>
      <c r="K2" s="278"/>
      <c r="L2" s="278"/>
    </row>
    <row r="3" spans="1:12" x14ac:dyDescent="0.25">
      <c r="C3" s="282"/>
      <c r="D3" s="400" t="s">
        <v>131</v>
      </c>
      <c r="E3" s="400"/>
      <c r="F3" s="279"/>
      <c r="G3" s="279"/>
      <c r="H3" s="279"/>
      <c r="I3" s="279"/>
      <c r="J3" s="279"/>
      <c r="K3" s="279"/>
      <c r="L3" s="280"/>
    </row>
    <row r="4" spans="1:12" x14ac:dyDescent="0.25">
      <c r="C4" s="282"/>
      <c r="D4" s="400" t="s">
        <v>132</v>
      </c>
      <c r="E4" s="400"/>
      <c r="F4" s="279"/>
      <c r="G4" s="279"/>
      <c r="H4" s="279"/>
      <c r="I4" s="279"/>
      <c r="J4" s="279"/>
      <c r="K4" s="279"/>
      <c r="L4" s="280"/>
    </row>
    <row r="5" spans="1:12" s="284" customFormat="1" x14ac:dyDescent="0.25">
      <c r="A5" s="283"/>
      <c r="C5" s="278"/>
      <c r="D5" s="400" t="s">
        <v>281</v>
      </c>
      <c r="E5" s="400"/>
      <c r="F5" s="285"/>
      <c r="G5" s="285"/>
      <c r="H5" s="285"/>
      <c r="I5" s="285"/>
      <c r="J5" s="285"/>
      <c r="K5" s="285"/>
      <c r="L5" s="285"/>
    </row>
    <row r="6" spans="1:12" s="284" customFormat="1" x14ac:dyDescent="0.25">
      <c r="A6" s="283"/>
      <c r="B6" s="282"/>
      <c r="C6" s="278"/>
      <c r="D6" s="278"/>
      <c r="E6" s="278"/>
      <c r="F6" s="285"/>
      <c r="G6" s="285"/>
      <c r="H6" s="285"/>
      <c r="I6" s="285"/>
      <c r="J6" s="285"/>
      <c r="K6" s="285"/>
      <c r="L6" s="285"/>
    </row>
    <row r="7" spans="1:12" x14ac:dyDescent="0.25">
      <c r="A7" s="395" t="s">
        <v>100</v>
      </c>
      <c r="B7" s="395"/>
      <c r="C7" s="395"/>
      <c r="D7" s="396"/>
      <c r="E7" s="396"/>
      <c r="F7" s="286"/>
    </row>
    <row r="8" spans="1:12" x14ac:dyDescent="0.25">
      <c r="A8" s="395" t="s">
        <v>276</v>
      </c>
      <c r="B8" s="395"/>
      <c r="C8" s="395"/>
      <c r="D8" s="396"/>
      <c r="E8" s="396"/>
      <c r="F8" s="286"/>
    </row>
    <row r="9" spans="1:12" x14ac:dyDescent="0.25">
      <c r="A9" s="395" t="s">
        <v>101</v>
      </c>
      <c r="B9" s="395"/>
      <c r="C9" s="395"/>
      <c r="D9" s="396"/>
      <c r="E9" s="396"/>
      <c r="F9" s="286"/>
    </row>
    <row r="10" spans="1:12" s="284" customFormat="1" ht="39" customHeight="1" x14ac:dyDescent="0.25">
      <c r="A10" s="397" t="s">
        <v>279</v>
      </c>
      <c r="B10" s="397"/>
      <c r="C10" s="398"/>
      <c r="D10" s="399"/>
      <c r="E10" s="399"/>
    </row>
    <row r="11" spans="1:12" s="284" customFormat="1" ht="15.75" customHeight="1" x14ac:dyDescent="0.25">
      <c r="A11" s="292"/>
      <c r="B11" s="292"/>
      <c r="C11" s="293"/>
      <c r="D11" s="278"/>
      <c r="E11" s="278"/>
    </row>
    <row r="12" spans="1:12" x14ac:dyDescent="0.25">
      <c r="E12" s="288" t="s">
        <v>152</v>
      </c>
    </row>
    <row r="13" spans="1:12" s="159" customFormat="1" ht="39.75" customHeight="1" x14ac:dyDescent="0.2">
      <c r="A13" s="161" t="s">
        <v>61</v>
      </c>
      <c r="B13" s="161" t="s">
        <v>0</v>
      </c>
      <c r="C13" s="162" t="s">
        <v>149</v>
      </c>
      <c r="D13" s="172" t="s">
        <v>150</v>
      </c>
      <c r="E13" s="172" t="s">
        <v>40</v>
      </c>
    </row>
    <row r="14" spans="1:12" s="159" customFormat="1" ht="15" customHeight="1" x14ac:dyDescent="0.2">
      <c r="A14" s="161">
        <v>1</v>
      </c>
      <c r="B14" s="161">
        <v>2</v>
      </c>
      <c r="C14" s="162">
        <v>3</v>
      </c>
      <c r="D14" s="40">
        <v>4</v>
      </c>
      <c r="E14" s="40">
        <v>5</v>
      </c>
    </row>
    <row r="15" spans="1:12" s="160" customFormat="1" ht="38.25" customHeight="1" x14ac:dyDescent="0.2">
      <c r="A15" s="163" t="s">
        <v>102</v>
      </c>
      <c r="B15" s="164" t="s">
        <v>103</v>
      </c>
      <c r="C15" s="41">
        <f>C16+C20</f>
        <v>7396.2</v>
      </c>
      <c r="D15" s="42">
        <f>D16+D20</f>
        <v>-16091.1</v>
      </c>
      <c r="E15" s="171">
        <f>D15/C15</f>
        <v>-2.1760000000000002</v>
      </c>
      <c r="F15" s="43"/>
      <c r="G15" s="43"/>
      <c r="H15" s="43"/>
      <c r="I15" s="43"/>
    </row>
    <row r="16" spans="1:12" s="45" customFormat="1" ht="25.5" hidden="1" x14ac:dyDescent="0.2">
      <c r="A16" s="163" t="s">
        <v>104</v>
      </c>
      <c r="B16" s="164" t="s">
        <v>105</v>
      </c>
      <c r="C16" s="41">
        <f>+C18</f>
        <v>0</v>
      </c>
      <c r="D16" s="42">
        <f>+D18</f>
        <v>0</v>
      </c>
      <c r="E16" s="171" t="e">
        <f>D16/C16</f>
        <v>#DIV/0!</v>
      </c>
      <c r="F16" s="44"/>
      <c r="G16" s="44"/>
      <c r="H16" s="44"/>
      <c r="I16" s="44"/>
    </row>
    <row r="17" spans="1:9" s="45" customFormat="1" ht="38.25" hidden="1" x14ac:dyDescent="0.2">
      <c r="A17" s="163" t="s">
        <v>106</v>
      </c>
      <c r="B17" s="164" t="s">
        <v>107</v>
      </c>
      <c r="C17" s="41">
        <f>C18</f>
        <v>0</v>
      </c>
      <c r="D17" s="42">
        <f>D18</f>
        <v>0</v>
      </c>
      <c r="E17" s="171" t="e">
        <f>D17/C17</f>
        <v>#DIV/0!</v>
      </c>
      <c r="F17" s="44"/>
      <c r="G17" s="44"/>
      <c r="H17" s="44"/>
      <c r="I17" s="44"/>
    </row>
    <row r="18" spans="1:9" s="160" customFormat="1" ht="45.75" hidden="1" customHeight="1" x14ac:dyDescent="0.2">
      <c r="A18" s="163" t="s">
        <v>108</v>
      </c>
      <c r="B18" s="164" t="s">
        <v>109</v>
      </c>
      <c r="C18" s="46">
        <f>C19</f>
        <v>0</v>
      </c>
      <c r="D18" s="42">
        <f>D19</f>
        <v>0</v>
      </c>
      <c r="E18" s="47" t="e">
        <f>D18/C18</f>
        <v>#DIV/0!</v>
      </c>
      <c r="F18" s="43"/>
      <c r="G18" s="43"/>
      <c r="H18" s="43"/>
      <c r="I18" s="43"/>
    </row>
    <row r="19" spans="1:9" s="160" customFormat="1" ht="51" hidden="1" x14ac:dyDescent="0.2">
      <c r="A19" s="48" t="s">
        <v>110</v>
      </c>
      <c r="B19" s="49" t="s">
        <v>111</v>
      </c>
      <c r="C19" s="50"/>
      <c r="D19" s="51"/>
      <c r="E19" s="52" t="e">
        <f>D19/C19</f>
        <v>#DIV/0!</v>
      </c>
      <c r="F19" s="43"/>
      <c r="G19" s="43"/>
      <c r="H19" s="43"/>
      <c r="I19" s="43"/>
    </row>
    <row r="20" spans="1:9" s="160" customFormat="1" ht="25.5" x14ac:dyDescent="0.2">
      <c r="A20" s="163" t="s">
        <v>112</v>
      </c>
      <c r="B20" s="164" t="s">
        <v>113</v>
      </c>
      <c r="C20" s="41">
        <f>+C21+C25</f>
        <v>7396.2</v>
      </c>
      <c r="D20" s="42">
        <f>+D21+D25</f>
        <v>-16091.1</v>
      </c>
      <c r="E20" s="52">
        <f t="shared" ref="E20:E28" si="0">D20/C20</f>
        <v>-2.1760000000000002</v>
      </c>
      <c r="F20" s="43"/>
      <c r="G20" s="43"/>
      <c r="H20" s="43"/>
      <c r="I20" s="43"/>
    </row>
    <row r="21" spans="1:9" s="159" customFormat="1" ht="23.25" customHeight="1" x14ac:dyDescent="0.2">
      <c r="A21" s="165" t="s">
        <v>114</v>
      </c>
      <c r="B21" s="166" t="s">
        <v>115</v>
      </c>
      <c r="C21" s="41">
        <f>C22</f>
        <v>-240694.5</v>
      </c>
      <c r="D21" s="42">
        <f t="shared" ref="D21:D23" si="1">D22</f>
        <v>-239149</v>
      </c>
      <c r="E21" s="52">
        <f t="shared" si="0"/>
        <v>0.99399999999999999</v>
      </c>
      <c r="F21" s="53"/>
      <c r="G21" s="53"/>
      <c r="H21" s="53"/>
      <c r="I21" s="53"/>
    </row>
    <row r="22" spans="1:9" s="159" customFormat="1" ht="25.5" x14ac:dyDescent="0.2">
      <c r="A22" s="167" t="s">
        <v>116</v>
      </c>
      <c r="B22" s="168" t="s">
        <v>117</v>
      </c>
      <c r="C22" s="50">
        <f>C23</f>
        <v>-240694.5</v>
      </c>
      <c r="D22" s="54">
        <f t="shared" si="1"/>
        <v>-239149</v>
      </c>
      <c r="E22" s="55">
        <f t="shared" si="0"/>
        <v>0.99399999999999999</v>
      </c>
      <c r="F22" s="53"/>
      <c r="G22" s="53"/>
      <c r="H22" s="53"/>
      <c r="I22" s="53"/>
    </row>
    <row r="23" spans="1:9" s="159" customFormat="1" ht="25.5" x14ac:dyDescent="0.2">
      <c r="A23" s="167" t="s">
        <v>118</v>
      </c>
      <c r="B23" s="168" t="s">
        <v>119</v>
      </c>
      <c r="C23" s="50">
        <f>C24</f>
        <v>-240694.5</v>
      </c>
      <c r="D23" s="54">
        <f t="shared" si="1"/>
        <v>-239149</v>
      </c>
      <c r="E23" s="55">
        <f t="shared" si="0"/>
        <v>0.99399999999999999</v>
      </c>
      <c r="F23" s="53"/>
      <c r="G23" s="53"/>
      <c r="H23" s="53"/>
      <c r="I23" s="53"/>
    </row>
    <row r="24" spans="1:9" s="159" customFormat="1" ht="25.5" x14ac:dyDescent="0.2">
      <c r="A24" s="167" t="s">
        <v>120</v>
      </c>
      <c r="B24" s="169" t="s">
        <v>121</v>
      </c>
      <c r="C24" s="58">
        <v>-240694.5</v>
      </c>
      <c r="D24" s="56">
        <v>-239149</v>
      </c>
      <c r="E24" s="55">
        <f t="shared" si="0"/>
        <v>0.99399999999999999</v>
      </c>
      <c r="F24" s="53"/>
      <c r="G24" s="53"/>
      <c r="H24" s="53"/>
      <c r="I24" s="53"/>
    </row>
    <row r="25" spans="1:9" s="159" customFormat="1" ht="22.5" customHeight="1" x14ac:dyDescent="0.2">
      <c r="A25" s="165" t="s">
        <v>122</v>
      </c>
      <c r="B25" s="166" t="s">
        <v>123</v>
      </c>
      <c r="C25" s="41">
        <f t="shared" ref="C25:D27" si="2">C26</f>
        <v>248090.7</v>
      </c>
      <c r="D25" s="57">
        <f t="shared" si="2"/>
        <v>223057.9</v>
      </c>
      <c r="E25" s="52">
        <f t="shared" si="0"/>
        <v>0.89900000000000002</v>
      </c>
      <c r="F25" s="53"/>
      <c r="G25" s="53"/>
      <c r="H25" s="53"/>
      <c r="I25" s="53"/>
    </row>
    <row r="26" spans="1:9" s="159" customFormat="1" ht="25.5" x14ac:dyDescent="0.2">
      <c r="A26" s="167" t="s">
        <v>124</v>
      </c>
      <c r="B26" s="168" t="s">
        <v>125</v>
      </c>
      <c r="C26" s="50">
        <f t="shared" si="2"/>
        <v>248090.7</v>
      </c>
      <c r="D26" s="58">
        <f t="shared" si="2"/>
        <v>223057.9</v>
      </c>
      <c r="E26" s="55">
        <f t="shared" si="0"/>
        <v>0.89900000000000002</v>
      </c>
      <c r="F26" s="53"/>
      <c r="G26" s="53"/>
      <c r="H26" s="53"/>
      <c r="I26" s="53"/>
    </row>
    <row r="27" spans="1:9" s="159" customFormat="1" ht="25.5" x14ac:dyDescent="0.2">
      <c r="A27" s="167" t="s">
        <v>126</v>
      </c>
      <c r="B27" s="168" t="s">
        <v>127</v>
      </c>
      <c r="C27" s="50">
        <f t="shared" si="2"/>
        <v>248090.7</v>
      </c>
      <c r="D27" s="58">
        <f t="shared" si="2"/>
        <v>223057.9</v>
      </c>
      <c r="E27" s="55">
        <f t="shared" si="0"/>
        <v>0.89900000000000002</v>
      </c>
      <c r="F27" s="53"/>
      <c r="G27" s="53"/>
      <c r="H27" s="53"/>
      <c r="I27" s="53"/>
    </row>
    <row r="28" spans="1:9" s="159" customFormat="1" ht="25.5" x14ac:dyDescent="0.2">
      <c r="A28" s="167" t="s">
        <v>128</v>
      </c>
      <c r="B28" s="168" t="s">
        <v>129</v>
      </c>
      <c r="C28" s="50">
        <f>'2'!G11</f>
        <v>248090.7</v>
      </c>
      <c r="D28" s="50">
        <f>'2'!I11</f>
        <v>223057.9</v>
      </c>
      <c r="E28" s="55">
        <f t="shared" si="0"/>
        <v>0.89900000000000002</v>
      </c>
      <c r="F28" s="53"/>
      <c r="G28" s="53"/>
      <c r="H28" s="53"/>
      <c r="I28" s="53"/>
    </row>
  </sheetData>
  <mergeCells count="9">
    <mergeCell ref="A8:E8"/>
    <mergeCell ref="A9:E9"/>
    <mergeCell ref="A10:E10"/>
    <mergeCell ref="A7:E7"/>
    <mergeCell ref="D1:E1"/>
    <mergeCell ref="D2:E2"/>
    <mergeCell ref="D3:E3"/>
    <mergeCell ref="D4:E4"/>
    <mergeCell ref="D5:E5"/>
  </mergeCells>
  <pageMargins left="1.1811023622047245" right="0.39370078740157483" top="0.59055118110236227" bottom="0.39370078740157483" header="0.51181102362204722" footer="0.51181102362204722"/>
  <pageSetup paperSize="9" scale="7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91"/>
  <sheetViews>
    <sheetView view="pageBreakPreview" zoomScaleNormal="85" zoomScaleSheetLayoutView="100" workbookViewId="0">
      <selection activeCell="E5" sqref="E5:F5"/>
    </sheetView>
  </sheetViews>
  <sheetFormatPr defaultRowHeight="15" x14ac:dyDescent="0.25"/>
  <cols>
    <col min="1" max="1" width="44.140625" style="243" customWidth="1"/>
    <col min="2" max="2" width="14.5703125" style="124" hidden="1" customWidth="1"/>
    <col min="3" max="3" width="14.5703125" style="124" customWidth="1"/>
    <col min="4" max="4" width="13.42578125" style="124" hidden="1" customWidth="1"/>
    <col min="5" max="5" width="14.28515625" style="124" customWidth="1"/>
    <col min="6" max="6" width="21.5703125" style="72" customWidth="1"/>
    <col min="7" max="7" width="10.85546875" style="72" hidden="1" customWidth="1"/>
    <col min="8" max="8" width="10" style="72" hidden="1" customWidth="1"/>
    <col min="9" max="14" width="9.140625" style="72" hidden="1" customWidth="1"/>
    <col min="15" max="18" width="9.140625" style="72"/>
    <col min="19" max="19" width="83.5703125" style="72" customWidth="1"/>
    <col min="20" max="258" width="9.140625" style="72"/>
    <col min="259" max="259" width="41.7109375" style="72" customWidth="1"/>
    <col min="260" max="260" width="14.5703125" style="72" customWidth="1"/>
    <col min="261" max="261" width="13.42578125" style="72" customWidth="1"/>
    <col min="262" max="262" width="21.5703125" style="72" customWidth="1"/>
    <col min="263" max="270" width="0" style="72" hidden="1" customWidth="1"/>
    <col min="271" max="514" width="9.140625" style="72"/>
    <col min="515" max="515" width="41.7109375" style="72" customWidth="1"/>
    <col min="516" max="516" width="14.5703125" style="72" customWidth="1"/>
    <col min="517" max="517" width="13.42578125" style="72" customWidth="1"/>
    <col min="518" max="518" width="21.5703125" style="72" customWidth="1"/>
    <col min="519" max="526" width="0" style="72" hidden="1" customWidth="1"/>
    <col min="527" max="770" width="9.140625" style="72"/>
    <col min="771" max="771" width="41.7109375" style="72" customWidth="1"/>
    <col min="772" max="772" width="14.5703125" style="72" customWidth="1"/>
    <col min="773" max="773" width="13.42578125" style="72" customWidth="1"/>
    <col min="774" max="774" width="21.5703125" style="72" customWidth="1"/>
    <col min="775" max="782" width="0" style="72" hidden="1" customWidth="1"/>
    <col min="783" max="1026" width="9.140625" style="72"/>
    <col min="1027" max="1027" width="41.7109375" style="72" customWidth="1"/>
    <col min="1028" max="1028" width="14.5703125" style="72" customWidth="1"/>
    <col min="1029" max="1029" width="13.42578125" style="72" customWidth="1"/>
    <col min="1030" max="1030" width="21.5703125" style="72" customWidth="1"/>
    <col min="1031" max="1038" width="0" style="72" hidden="1" customWidth="1"/>
    <col min="1039" max="1282" width="9.140625" style="72"/>
    <col min="1283" max="1283" width="41.7109375" style="72" customWidth="1"/>
    <col min="1284" max="1284" width="14.5703125" style="72" customWidth="1"/>
    <col min="1285" max="1285" width="13.42578125" style="72" customWidth="1"/>
    <col min="1286" max="1286" width="21.5703125" style="72" customWidth="1"/>
    <col min="1287" max="1294" width="0" style="72" hidden="1" customWidth="1"/>
    <col min="1295" max="1538" width="9.140625" style="72"/>
    <col min="1539" max="1539" width="41.7109375" style="72" customWidth="1"/>
    <col min="1540" max="1540" width="14.5703125" style="72" customWidth="1"/>
    <col min="1541" max="1541" width="13.42578125" style="72" customWidth="1"/>
    <col min="1542" max="1542" width="21.5703125" style="72" customWidth="1"/>
    <col min="1543" max="1550" width="0" style="72" hidden="1" customWidth="1"/>
    <col min="1551" max="1794" width="9.140625" style="72"/>
    <col min="1795" max="1795" width="41.7109375" style="72" customWidth="1"/>
    <col min="1796" max="1796" width="14.5703125" style="72" customWidth="1"/>
    <col min="1797" max="1797" width="13.42578125" style="72" customWidth="1"/>
    <col min="1798" max="1798" width="21.5703125" style="72" customWidth="1"/>
    <col min="1799" max="1806" width="0" style="72" hidden="1" customWidth="1"/>
    <col min="1807" max="2050" width="9.140625" style="72"/>
    <col min="2051" max="2051" width="41.7109375" style="72" customWidth="1"/>
    <col min="2052" max="2052" width="14.5703125" style="72" customWidth="1"/>
    <col min="2053" max="2053" width="13.42578125" style="72" customWidth="1"/>
    <col min="2054" max="2054" width="21.5703125" style="72" customWidth="1"/>
    <col min="2055" max="2062" width="0" style="72" hidden="1" customWidth="1"/>
    <col min="2063" max="2306" width="9.140625" style="72"/>
    <col min="2307" max="2307" width="41.7109375" style="72" customWidth="1"/>
    <col min="2308" max="2308" width="14.5703125" style="72" customWidth="1"/>
    <col min="2309" max="2309" width="13.42578125" style="72" customWidth="1"/>
    <col min="2310" max="2310" width="21.5703125" style="72" customWidth="1"/>
    <col min="2311" max="2318" width="0" style="72" hidden="1" customWidth="1"/>
    <col min="2319" max="2562" width="9.140625" style="72"/>
    <col min="2563" max="2563" width="41.7109375" style="72" customWidth="1"/>
    <col min="2564" max="2564" width="14.5703125" style="72" customWidth="1"/>
    <col min="2565" max="2565" width="13.42578125" style="72" customWidth="1"/>
    <col min="2566" max="2566" width="21.5703125" style="72" customWidth="1"/>
    <col min="2567" max="2574" width="0" style="72" hidden="1" customWidth="1"/>
    <col min="2575" max="2818" width="9.140625" style="72"/>
    <col min="2819" max="2819" width="41.7109375" style="72" customWidth="1"/>
    <col min="2820" max="2820" width="14.5703125" style="72" customWidth="1"/>
    <col min="2821" max="2821" width="13.42578125" style="72" customWidth="1"/>
    <col min="2822" max="2822" width="21.5703125" style="72" customWidth="1"/>
    <col min="2823" max="2830" width="0" style="72" hidden="1" customWidth="1"/>
    <col min="2831" max="3074" width="9.140625" style="72"/>
    <col min="3075" max="3075" width="41.7109375" style="72" customWidth="1"/>
    <col min="3076" max="3076" width="14.5703125" style="72" customWidth="1"/>
    <col min="3077" max="3077" width="13.42578125" style="72" customWidth="1"/>
    <col min="3078" max="3078" width="21.5703125" style="72" customWidth="1"/>
    <col min="3079" max="3086" width="0" style="72" hidden="1" customWidth="1"/>
    <col min="3087" max="3330" width="9.140625" style="72"/>
    <col min="3331" max="3331" width="41.7109375" style="72" customWidth="1"/>
    <col min="3332" max="3332" width="14.5703125" style="72" customWidth="1"/>
    <col min="3333" max="3333" width="13.42578125" style="72" customWidth="1"/>
    <col min="3334" max="3334" width="21.5703125" style="72" customWidth="1"/>
    <col min="3335" max="3342" width="0" style="72" hidden="1" customWidth="1"/>
    <col min="3343" max="3586" width="9.140625" style="72"/>
    <col min="3587" max="3587" width="41.7109375" style="72" customWidth="1"/>
    <col min="3588" max="3588" width="14.5703125" style="72" customWidth="1"/>
    <col min="3589" max="3589" width="13.42578125" style="72" customWidth="1"/>
    <col min="3590" max="3590" width="21.5703125" style="72" customWidth="1"/>
    <col min="3591" max="3598" width="0" style="72" hidden="1" customWidth="1"/>
    <col min="3599" max="3842" width="9.140625" style="72"/>
    <col min="3843" max="3843" width="41.7109375" style="72" customWidth="1"/>
    <col min="3844" max="3844" width="14.5703125" style="72" customWidth="1"/>
    <col min="3845" max="3845" width="13.42578125" style="72" customWidth="1"/>
    <col min="3846" max="3846" width="21.5703125" style="72" customWidth="1"/>
    <col min="3847" max="3854" width="0" style="72" hidden="1" customWidth="1"/>
    <col min="3855" max="4098" width="9.140625" style="72"/>
    <col min="4099" max="4099" width="41.7109375" style="72" customWidth="1"/>
    <col min="4100" max="4100" width="14.5703125" style="72" customWidth="1"/>
    <col min="4101" max="4101" width="13.42578125" style="72" customWidth="1"/>
    <col min="4102" max="4102" width="21.5703125" style="72" customWidth="1"/>
    <col min="4103" max="4110" width="0" style="72" hidden="1" customWidth="1"/>
    <col min="4111" max="4354" width="9.140625" style="72"/>
    <col min="4355" max="4355" width="41.7109375" style="72" customWidth="1"/>
    <col min="4356" max="4356" width="14.5703125" style="72" customWidth="1"/>
    <col min="4357" max="4357" width="13.42578125" style="72" customWidth="1"/>
    <col min="4358" max="4358" width="21.5703125" style="72" customWidth="1"/>
    <col min="4359" max="4366" width="0" style="72" hidden="1" customWidth="1"/>
    <col min="4367" max="4610" width="9.140625" style="72"/>
    <col min="4611" max="4611" width="41.7109375" style="72" customWidth="1"/>
    <col min="4612" max="4612" width="14.5703125" style="72" customWidth="1"/>
    <col min="4613" max="4613" width="13.42578125" style="72" customWidth="1"/>
    <col min="4614" max="4614" width="21.5703125" style="72" customWidth="1"/>
    <col min="4615" max="4622" width="0" style="72" hidden="1" customWidth="1"/>
    <col min="4623" max="4866" width="9.140625" style="72"/>
    <col min="4867" max="4867" width="41.7109375" style="72" customWidth="1"/>
    <col min="4868" max="4868" width="14.5703125" style="72" customWidth="1"/>
    <col min="4869" max="4869" width="13.42578125" style="72" customWidth="1"/>
    <col min="4870" max="4870" width="21.5703125" style="72" customWidth="1"/>
    <col min="4871" max="4878" width="0" style="72" hidden="1" customWidth="1"/>
    <col min="4879" max="5122" width="9.140625" style="72"/>
    <col min="5123" max="5123" width="41.7109375" style="72" customWidth="1"/>
    <col min="5124" max="5124" width="14.5703125" style="72" customWidth="1"/>
    <col min="5125" max="5125" width="13.42578125" style="72" customWidth="1"/>
    <col min="5126" max="5126" width="21.5703125" style="72" customWidth="1"/>
    <col min="5127" max="5134" width="0" style="72" hidden="1" customWidth="1"/>
    <col min="5135" max="5378" width="9.140625" style="72"/>
    <col min="5379" max="5379" width="41.7109375" style="72" customWidth="1"/>
    <col min="5380" max="5380" width="14.5703125" style="72" customWidth="1"/>
    <col min="5381" max="5381" width="13.42578125" style="72" customWidth="1"/>
    <col min="5382" max="5382" width="21.5703125" style="72" customWidth="1"/>
    <col min="5383" max="5390" width="0" style="72" hidden="1" customWidth="1"/>
    <col min="5391" max="5634" width="9.140625" style="72"/>
    <col min="5635" max="5635" width="41.7109375" style="72" customWidth="1"/>
    <col min="5636" max="5636" width="14.5703125" style="72" customWidth="1"/>
    <col min="5637" max="5637" width="13.42578125" style="72" customWidth="1"/>
    <col min="5638" max="5638" width="21.5703125" style="72" customWidth="1"/>
    <col min="5639" max="5646" width="0" style="72" hidden="1" customWidth="1"/>
    <col min="5647" max="5890" width="9.140625" style="72"/>
    <col min="5891" max="5891" width="41.7109375" style="72" customWidth="1"/>
    <col min="5892" max="5892" width="14.5703125" style="72" customWidth="1"/>
    <col min="5893" max="5893" width="13.42578125" style="72" customWidth="1"/>
    <col min="5894" max="5894" width="21.5703125" style="72" customWidth="1"/>
    <col min="5895" max="5902" width="0" style="72" hidden="1" customWidth="1"/>
    <col min="5903" max="6146" width="9.140625" style="72"/>
    <col min="6147" max="6147" width="41.7109375" style="72" customWidth="1"/>
    <col min="6148" max="6148" width="14.5703125" style="72" customWidth="1"/>
    <col min="6149" max="6149" width="13.42578125" style="72" customWidth="1"/>
    <col min="6150" max="6150" width="21.5703125" style="72" customWidth="1"/>
    <col min="6151" max="6158" width="0" style="72" hidden="1" customWidth="1"/>
    <col min="6159" max="6402" width="9.140625" style="72"/>
    <col min="6403" max="6403" width="41.7109375" style="72" customWidth="1"/>
    <col min="6404" max="6404" width="14.5703125" style="72" customWidth="1"/>
    <col min="6405" max="6405" width="13.42578125" style="72" customWidth="1"/>
    <col min="6406" max="6406" width="21.5703125" style="72" customWidth="1"/>
    <col min="6407" max="6414" width="0" style="72" hidden="1" customWidth="1"/>
    <col min="6415" max="6658" width="9.140625" style="72"/>
    <col min="6659" max="6659" width="41.7109375" style="72" customWidth="1"/>
    <col min="6660" max="6660" width="14.5703125" style="72" customWidth="1"/>
    <col min="6661" max="6661" width="13.42578125" style="72" customWidth="1"/>
    <col min="6662" max="6662" width="21.5703125" style="72" customWidth="1"/>
    <col min="6663" max="6670" width="0" style="72" hidden="1" customWidth="1"/>
    <col min="6671" max="6914" width="9.140625" style="72"/>
    <col min="6915" max="6915" width="41.7109375" style="72" customWidth="1"/>
    <col min="6916" max="6916" width="14.5703125" style="72" customWidth="1"/>
    <col min="6917" max="6917" width="13.42578125" style="72" customWidth="1"/>
    <col min="6918" max="6918" width="21.5703125" style="72" customWidth="1"/>
    <col min="6919" max="6926" width="0" style="72" hidden="1" customWidth="1"/>
    <col min="6927" max="7170" width="9.140625" style="72"/>
    <col min="7171" max="7171" width="41.7109375" style="72" customWidth="1"/>
    <col min="7172" max="7172" width="14.5703125" style="72" customWidth="1"/>
    <col min="7173" max="7173" width="13.42578125" style="72" customWidth="1"/>
    <col min="7174" max="7174" width="21.5703125" style="72" customWidth="1"/>
    <col min="7175" max="7182" width="0" style="72" hidden="1" customWidth="1"/>
    <col min="7183" max="7426" width="9.140625" style="72"/>
    <col min="7427" max="7427" width="41.7109375" style="72" customWidth="1"/>
    <col min="7428" max="7428" width="14.5703125" style="72" customWidth="1"/>
    <col min="7429" max="7429" width="13.42578125" style="72" customWidth="1"/>
    <col min="7430" max="7430" width="21.5703125" style="72" customWidth="1"/>
    <col min="7431" max="7438" width="0" style="72" hidden="1" customWidth="1"/>
    <col min="7439" max="7682" width="9.140625" style="72"/>
    <col min="7683" max="7683" width="41.7109375" style="72" customWidth="1"/>
    <col min="7684" max="7684" width="14.5703125" style="72" customWidth="1"/>
    <col min="7685" max="7685" width="13.42578125" style="72" customWidth="1"/>
    <col min="7686" max="7686" width="21.5703125" style="72" customWidth="1"/>
    <col min="7687" max="7694" width="0" style="72" hidden="1" customWidth="1"/>
    <col min="7695" max="7938" width="9.140625" style="72"/>
    <col min="7939" max="7939" width="41.7109375" style="72" customWidth="1"/>
    <col min="7940" max="7940" width="14.5703125" style="72" customWidth="1"/>
    <col min="7941" max="7941" width="13.42578125" style="72" customWidth="1"/>
    <col min="7942" max="7942" width="21.5703125" style="72" customWidth="1"/>
    <col min="7943" max="7950" width="0" style="72" hidden="1" customWidth="1"/>
    <col min="7951" max="8194" width="9.140625" style="72"/>
    <col min="8195" max="8195" width="41.7109375" style="72" customWidth="1"/>
    <col min="8196" max="8196" width="14.5703125" style="72" customWidth="1"/>
    <col min="8197" max="8197" width="13.42578125" style="72" customWidth="1"/>
    <col min="8198" max="8198" width="21.5703125" style="72" customWidth="1"/>
    <col min="8199" max="8206" width="0" style="72" hidden="1" customWidth="1"/>
    <col min="8207" max="8450" width="9.140625" style="72"/>
    <col min="8451" max="8451" width="41.7109375" style="72" customWidth="1"/>
    <col min="8452" max="8452" width="14.5703125" style="72" customWidth="1"/>
    <col min="8453" max="8453" width="13.42578125" style="72" customWidth="1"/>
    <col min="8454" max="8454" width="21.5703125" style="72" customWidth="1"/>
    <col min="8455" max="8462" width="0" style="72" hidden="1" customWidth="1"/>
    <col min="8463" max="8706" width="9.140625" style="72"/>
    <col min="8707" max="8707" width="41.7109375" style="72" customWidth="1"/>
    <col min="8708" max="8708" width="14.5703125" style="72" customWidth="1"/>
    <col min="8709" max="8709" width="13.42578125" style="72" customWidth="1"/>
    <col min="8710" max="8710" width="21.5703125" style="72" customWidth="1"/>
    <col min="8711" max="8718" width="0" style="72" hidden="1" customWidth="1"/>
    <col min="8719" max="8962" width="9.140625" style="72"/>
    <col min="8963" max="8963" width="41.7109375" style="72" customWidth="1"/>
    <col min="8964" max="8964" width="14.5703125" style="72" customWidth="1"/>
    <col min="8965" max="8965" width="13.42578125" style="72" customWidth="1"/>
    <col min="8966" max="8966" width="21.5703125" style="72" customWidth="1"/>
    <col min="8967" max="8974" width="0" style="72" hidden="1" customWidth="1"/>
    <col min="8975" max="9218" width="9.140625" style="72"/>
    <col min="9219" max="9219" width="41.7109375" style="72" customWidth="1"/>
    <col min="9220" max="9220" width="14.5703125" style="72" customWidth="1"/>
    <col min="9221" max="9221" width="13.42578125" style="72" customWidth="1"/>
    <col min="9222" max="9222" width="21.5703125" style="72" customWidth="1"/>
    <col min="9223" max="9230" width="0" style="72" hidden="1" customWidth="1"/>
    <col min="9231" max="9474" width="9.140625" style="72"/>
    <col min="9475" max="9475" width="41.7109375" style="72" customWidth="1"/>
    <col min="9476" max="9476" width="14.5703125" style="72" customWidth="1"/>
    <col min="9477" max="9477" width="13.42578125" style="72" customWidth="1"/>
    <col min="9478" max="9478" width="21.5703125" style="72" customWidth="1"/>
    <col min="9479" max="9486" width="0" style="72" hidden="1" customWidth="1"/>
    <col min="9487" max="9730" width="9.140625" style="72"/>
    <col min="9731" max="9731" width="41.7109375" style="72" customWidth="1"/>
    <col min="9732" max="9732" width="14.5703125" style="72" customWidth="1"/>
    <col min="9733" max="9733" width="13.42578125" style="72" customWidth="1"/>
    <col min="9734" max="9734" width="21.5703125" style="72" customWidth="1"/>
    <col min="9735" max="9742" width="0" style="72" hidden="1" customWidth="1"/>
    <col min="9743" max="9986" width="9.140625" style="72"/>
    <col min="9987" max="9987" width="41.7109375" style="72" customWidth="1"/>
    <col min="9988" max="9988" width="14.5703125" style="72" customWidth="1"/>
    <col min="9989" max="9989" width="13.42578125" style="72" customWidth="1"/>
    <col min="9990" max="9990" width="21.5703125" style="72" customWidth="1"/>
    <col min="9991" max="9998" width="0" style="72" hidden="1" customWidth="1"/>
    <col min="9999" max="10242" width="9.140625" style="72"/>
    <col min="10243" max="10243" width="41.7109375" style="72" customWidth="1"/>
    <col min="10244" max="10244" width="14.5703125" style="72" customWidth="1"/>
    <col min="10245" max="10245" width="13.42578125" style="72" customWidth="1"/>
    <col min="10246" max="10246" width="21.5703125" style="72" customWidth="1"/>
    <col min="10247" max="10254" width="0" style="72" hidden="1" customWidth="1"/>
    <col min="10255" max="10498" width="9.140625" style="72"/>
    <col min="10499" max="10499" width="41.7109375" style="72" customWidth="1"/>
    <col min="10500" max="10500" width="14.5703125" style="72" customWidth="1"/>
    <col min="10501" max="10501" width="13.42578125" style="72" customWidth="1"/>
    <col min="10502" max="10502" width="21.5703125" style="72" customWidth="1"/>
    <col min="10503" max="10510" width="0" style="72" hidden="1" customWidth="1"/>
    <col min="10511" max="10754" width="9.140625" style="72"/>
    <col min="10755" max="10755" width="41.7109375" style="72" customWidth="1"/>
    <col min="10756" max="10756" width="14.5703125" style="72" customWidth="1"/>
    <col min="10757" max="10757" width="13.42578125" style="72" customWidth="1"/>
    <col min="10758" max="10758" width="21.5703125" style="72" customWidth="1"/>
    <col min="10759" max="10766" width="0" style="72" hidden="1" customWidth="1"/>
    <col min="10767" max="11010" width="9.140625" style="72"/>
    <col min="11011" max="11011" width="41.7109375" style="72" customWidth="1"/>
    <col min="11012" max="11012" width="14.5703125" style="72" customWidth="1"/>
    <col min="11013" max="11013" width="13.42578125" style="72" customWidth="1"/>
    <col min="11014" max="11014" width="21.5703125" style="72" customWidth="1"/>
    <col min="11015" max="11022" width="0" style="72" hidden="1" customWidth="1"/>
    <col min="11023" max="11266" width="9.140625" style="72"/>
    <col min="11267" max="11267" width="41.7109375" style="72" customWidth="1"/>
    <col min="11268" max="11268" width="14.5703125" style="72" customWidth="1"/>
    <col min="11269" max="11269" width="13.42578125" style="72" customWidth="1"/>
    <col min="11270" max="11270" width="21.5703125" style="72" customWidth="1"/>
    <col min="11271" max="11278" width="0" style="72" hidden="1" customWidth="1"/>
    <col min="11279" max="11522" width="9.140625" style="72"/>
    <col min="11523" max="11523" width="41.7109375" style="72" customWidth="1"/>
    <col min="11524" max="11524" width="14.5703125" style="72" customWidth="1"/>
    <col min="11525" max="11525" width="13.42578125" style="72" customWidth="1"/>
    <col min="11526" max="11526" width="21.5703125" style="72" customWidth="1"/>
    <col min="11527" max="11534" width="0" style="72" hidden="1" customWidth="1"/>
    <col min="11535" max="11778" width="9.140625" style="72"/>
    <col min="11779" max="11779" width="41.7109375" style="72" customWidth="1"/>
    <col min="11780" max="11780" width="14.5703125" style="72" customWidth="1"/>
    <col min="11781" max="11781" width="13.42578125" style="72" customWidth="1"/>
    <col min="11782" max="11782" width="21.5703125" style="72" customWidth="1"/>
    <col min="11783" max="11790" width="0" style="72" hidden="1" customWidth="1"/>
    <col min="11791" max="12034" width="9.140625" style="72"/>
    <col min="12035" max="12035" width="41.7109375" style="72" customWidth="1"/>
    <col min="12036" max="12036" width="14.5703125" style="72" customWidth="1"/>
    <col min="12037" max="12037" width="13.42578125" style="72" customWidth="1"/>
    <col min="12038" max="12038" width="21.5703125" style="72" customWidth="1"/>
    <col min="12039" max="12046" width="0" style="72" hidden="1" customWidth="1"/>
    <col min="12047" max="12290" width="9.140625" style="72"/>
    <col min="12291" max="12291" width="41.7109375" style="72" customWidth="1"/>
    <col min="12292" max="12292" width="14.5703125" style="72" customWidth="1"/>
    <col min="12293" max="12293" width="13.42578125" style="72" customWidth="1"/>
    <col min="12294" max="12294" width="21.5703125" style="72" customWidth="1"/>
    <col min="12295" max="12302" width="0" style="72" hidden="1" customWidth="1"/>
    <col min="12303" max="12546" width="9.140625" style="72"/>
    <col min="12547" max="12547" width="41.7109375" style="72" customWidth="1"/>
    <col min="12548" max="12548" width="14.5703125" style="72" customWidth="1"/>
    <col min="12549" max="12549" width="13.42578125" style="72" customWidth="1"/>
    <col min="12550" max="12550" width="21.5703125" style="72" customWidth="1"/>
    <col min="12551" max="12558" width="0" style="72" hidden="1" customWidth="1"/>
    <col min="12559" max="12802" width="9.140625" style="72"/>
    <col min="12803" max="12803" width="41.7109375" style="72" customWidth="1"/>
    <col min="12804" max="12804" width="14.5703125" style="72" customWidth="1"/>
    <col min="12805" max="12805" width="13.42578125" style="72" customWidth="1"/>
    <col min="12806" max="12806" width="21.5703125" style="72" customWidth="1"/>
    <col min="12807" max="12814" width="0" style="72" hidden="1" customWidth="1"/>
    <col min="12815" max="13058" width="9.140625" style="72"/>
    <col min="13059" max="13059" width="41.7109375" style="72" customWidth="1"/>
    <col min="13060" max="13060" width="14.5703125" style="72" customWidth="1"/>
    <col min="13061" max="13061" width="13.42578125" style="72" customWidth="1"/>
    <col min="13062" max="13062" width="21.5703125" style="72" customWidth="1"/>
    <col min="13063" max="13070" width="0" style="72" hidden="1" customWidth="1"/>
    <col min="13071" max="13314" width="9.140625" style="72"/>
    <col min="13315" max="13315" width="41.7109375" style="72" customWidth="1"/>
    <col min="13316" max="13316" width="14.5703125" style="72" customWidth="1"/>
    <col min="13317" max="13317" width="13.42578125" style="72" customWidth="1"/>
    <col min="13318" max="13318" width="21.5703125" style="72" customWidth="1"/>
    <col min="13319" max="13326" width="0" style="72" hidden="1" customWidth="1"/>
    <col min="13327" max="13570" width="9.140625" style="72"/>
    <col min="13571" max="13571" width="41.7109375" style="72" customWidth="1"/>
    <col min="13572" max="13572" width="14.5703125" style="72" customWidth="1"/>
    <col min="13573" max="13573" width="13.42578125" style="72" customWidth="1"/>
    <col min="13574" max="13574" width="21.5703125" style="72" customWidth="1"/>
    <col min="13575" max="13582" width="0" style="72" hidden="1" customWidth="1"/>
    <col min="13583" max="13826" width="9.140625" style="72"/>
    <col min="13827" max="13827" width="41.7109375" style="72" customWidth="1"/>
    <col min="13828" max="13828" width="14.5703125" style="72" customWidth="1"/>
    <col min="13829" max="13829" width="13.42578125" style="72" customWidth="1"/>
    <col min="13830" max="13830" width="21.5703125" style="72" customWidth="1"/>
    <col min="13831" max="13838" width="0" style="72" hidden="1" customWidth="1"/>
    <col min="13839" max="14082" width="9.140625" style="72"/>
    <col min="14083" max="14083" width="41.7109375" style="72" customWidth="1"/>
    <col min="14084" max="14084" width="14.5703125" style="72" customWidth="1"/>
    <col min="14085" max="14085" width="13.42578125" style="72" customWidth="1"/>
    <col min="14086" max="14086" width="21.5703125" style="72" customWidth="1"/>
    <col min="14087" max="14094" width="0" style="72" hidden="1" customWidth="1"/>
    <col min="14095" max="14338" width="9.140625" style="72"/>
    <col min="14339" max="14339" width="41.7109375" style="72" customWidth="1"/>
    <col min="14340" max="14340" width="14.5703125" style="72" customWidth="1"/>
    <col min="14341" max="14341" width="13.42578125" style="72" customWidth="1"/>
    <col min="14342" max="14342" width="21.5703125" style="72" customWidth="1"/>
    <col min="14343" max="14350" width="0" style="72" hidden="1" customWidth="1"/>
    <col min="14351" max="14594" width="9.140625" style="72"/>
    <col min="14595" max="14595" width="41.7109375" style="72" customWidth="1"/>
    <col min="14596" max="14596" width="14.5703125" style="72" customWidth="1"/>
    <col min="14597" max="14597" width="13.42578125" style="72" customWidth="1"/>
    <col min="14598" max="14598" width="21.5703125" style="72" customWidth="1"/>
    <col min="14599" max="14606" width="0" style="72" hidden="1" customWidth="1"/>
    <col min="14607" max="14850" width="9.140625" style="72"/>
    <col min="14851" max="14851" width="41.7109375" style="72" customWidth="1"/>
    <col min="14852" max="14852" width="14.5703125" style="72" customWidth="1"/>
    <col min="14853" max="14853" width="13.42578125" style="72" customWidth="1"/>
    <col min="14854" max="14854" width="21.5703125" style="72" customWidth="1"/>
    <col min="14855" max="14862" width="0" style="72" hidden="1" customWidth="1"/>
    <col min="14863" max="15106" width="9.140625" style="72"/>
    <col min="15107" max="15107" width="41.7109375" style="72" customWidth="1"/>
    <col min="15108" max="15108" width="14.5703125" style="72" customWidth="1"/>
    <col min="15109" max="15109" width="13.42578125" style="72" customWidth="1"/>
    <col min="15110" max="15110" width="21.5703125" style="72" customWidth="1"/>
    <col min="15111" max="15118" width="0" style="72" hidden="1" customWidth="1"/>
    <col min="15119" max="15362" width="9.140625" style="72"/>
    <col min="15363" max="15363" width="41.7109375" style="72" customWidth="1"/>
    <col min="15364" max="15364" width="14.5703125" style="72" customWidth="1"/>
    <col min="15365" max="15365" width="13.42578125" style="72" customWidth="1"/>
    <col min="15366" max="15366" width="21.5703125" style="72" customWidth="1"/>
    <col min="15367" max="15374" width="0" style="72" hidden="1" customWidth="1"/>
    <col min="15375" max="15618" width="9.140625" style="72"/>
    <col min="15619" max="15619" width="41.7109375" style="72" customWidth="1"/>
    <col min="15620" max="15620" width="14.5703125" style="72" customWidth="1"/>
    <col min="15621" max="15621" width="13.42578125" style="72" customWidth="1"/>
    <col min="15622" max="15622" width="21.5703125" style="72" customWidth="1"/>
    <col min="15623" max="15630" width="0" style="72" hidden="1" customWidth="1"/>
    <col min="15631" max="15874" width="9.140625" style="72"/>
    <col min="15875" max="15875" width="41.7109375" style="72" customWidth="1"/>
    <col min="15876" max="15876" width="14.5703125" style="72" customWidth="1"/>
    <col min="15877" max="15877" width="13.42578125" style="72" customWidth="1"/>
    <col min="15878" max="15878" width="21.5703125" style="72" customWidth="1"/>
    <col min="15879" max="15886" width="0" style="72" hidden="1" customWidth="1"/>
    <col min="15887" max="16130" width="9.140625" style="72"/>
    <col min="16131" max="16131" width="41.7109375" style="72" customWidth="1"/>
    <col min="16132" max="16132" width="14.5703125" style="72" customWidth="1"/>
    <col min="16133" max="16133" width="13.42578125" style="72" customWidth="1"/>
    <col min="16134" max="16134" width="21.5703125" style="72" customWidth="1"/>
    <col min="16135" max="16142" width="0" style="72" hidden="1" customWidth="1"/>
    <col min="16143" max="16384" width="9.140625" style="72"/>
  </cols>
  <sheetData>
    <row r="1" spans="1:15" x14ac:dyDescent="0.25">
      <c r="A1" s="242"/>
      <c r="B1" s="242"/>
      <c r="C1" s="242"/>
      <c r="D1" s="242"/>
      <c r="E1" s="401" t="s">
        <v>140</v>
      </c>
      <c r="F1" s="401"/>
      <c r="G1" s="243"/>
      <c r="H1" s="243"/>
      <c r="I1" s="244"/>
      <c r="J1" s="244"/>
      <c r="K1" s="244"/>
      <c r="L1" s="244"/>
      <c r="M1" s="244"/>
      <c r="N1" s="244"/>
      <c r="O1" s="124"/>
    </row>
    <row r="2" spans="1:15" x14ac:dyDescent="0.25">
      <c r="A2" s="242"/>
      <c r="B2" s="242"/>
      <c r="C2" s="242"/>
      <c r="D2" s="242"/>
      <c r="E2" s="401" t="s">
        <v>130</v>
      </c>
      <c r="F2" s="401"/>
      <c r="G2" s="243"/>
      <c r="H2" s="243"/>
      <c r="I2" s="244"/>
      <c r="J2" s="244"/>
      <c r="K2" s="244"/>
      <c r="L2" s="244"/>
      <c r="M2" s="244"/>
      <c r="N2" s="244"/>
      <c r="O2" s="124"/>
    </row>
    <row r="3" spans="1:15" x14ac:dyDescent="0.25">
      <c r="A3" s="242"/>
      <c r="B3" s="242"/>
      <c r="C3" s="242"/>
      <c r="D3" s="242"/>
      <c r="E3" s="401" t="s">
        <v>131</v>
      </c>
      <c r="F3" s="401"/>
      <c r="G3" s="126"/>
      <c r="H3" s="126"/>
      <c r="I3" s="244"/>
      <c r="J3" s="244"/>
      <c r="K3" s="244"/>
      <c r="L3" s="244"/>
      <c r="M3" s="244"/>
      <c r="N3" s="244"/>
      <c r="O3" s="124"/>
    </row>
    <row r="4" spans="1:15" x14ac:dyDescent="0.25">
      <c r="A4" s="242"/>
      <c r="B4" s="242"/>
      <c r="C4" s="242"/>
      <c r="D4" s="242"/>
      <c r="E4" s="401" t="s">
        <v>132</v>
      </c>
      <c r="F4" s="401"/>
      <c r="G4" s="126"/>
      <c r="H4" s="126"/>
      <c r="I4" s="244"/>
      <c r="J4" s="244"/>
      <c r="K4" s="244"/>
      <c r="L4" s="244"/>
      <c r="M4" s="244"/>
      <c r="N4" s="244"/>
      <c r="O4" s="124"/>
    </row>
    <row r="5" spans="1:15" x14ac:dyDescent="0.25">
      <c r="A5" s="242"/>
      <c r="B5" s="242"/>
      <c r="C5" s="242"/>
      <c r="D5" s="242"/>
      <c r="E5" s="401" t="s">
        <v>280</v>
      </c>
      <c r="F5" s="401"/>
      <c r="G5" s="126"/>
      <c r="H5" s="126"/>
      <c r="I5" s="84"/>
      <c r="J5" s="84"/>
      <c r="K5" s="84"/>
      <c r="L5" s="84"/>
      <c r="M5" s="84"/>
      <c r="N5" s="84"/>
      <c r="O5" s="84"/>
    </row>
    <row r="6" spans="1:15" x14ac:dyDescent="0.25">
      <c r="A6" s="242"/>
      <c r="B6" s="242"/>
      <c r="C6" s="242"/>
      <c r="D6" s="242"/>
      <c r="E6" s="242"/>
      <c r="F6" s="242"/>
      <c r="G6" s="126"/>
      <c r="H6" s="126"/>
      <c r="I6" s="84"/>
      <c r="J6" s="84"/>
      <c r="K6" s="84"/>
      <c r="L6" s="84"/>
      <c r="M6" s="84"/>
      <c r="N6" s="84"/>
      <c r="O6" s="84"/>
    </row>
    <row r="7" spans="1:15" ht="12.75" customHeight="1" x14ac:dyDescent="0.25">
      <c r="A7" s="402" t="s">
        <v>133</v>
      </c>
      <c r="B7" s="402"/>
      <c r="C7" s="402"/>
      <c r="D7" s="402"/>
      <c r="E7" s="402"/>
      <c r="F7" s="402"/>
      <c r="G7" s="245"/>
      <c r="H7" s="245"/>
      <c r="I7" s="245"/>
      <c r="J7" s="245"/>
      <c r="K7" s="245"/>
      <c r="L7" s="245"/>
      <c r="M7" s="246"/>
      <c r="N7" s="246"/>
      <c r="O7" s="247"/>
    </row>
    <row r="8" spans="1:15" ht="29.25" customHeight="1" x14ac:dyDescent="0.25">
      <c r="A8" s="402" t="s">
        <v>237</v>
      </c>
      <c r="B8" s="402"/>
      <c r="C8" s="402"/>
      <c r="D8" s="402"/>
      <c r="E8" s="402"/>
      <c r="F8" s="402"/>
      <c r="G8" s="246"/>
      <c r="H8" s="246"/>
      <c r="I8" s="246"/>
      <c r="J8" s="246"/>
      <c r="K8" s="246"/>
      <c r="L8" s="246"/>
      <c r="M8" s="246"/>
      <c r="N8" s="246"/>
      <c r="O8" s="247"/>
    </row>
    <row r="9" spans="1:15" x14ac:dyDescent="0.25">
      <c r="A9" s="248"/>
      <c r="B9" s="249"/>
      <c r="C9" s="249"/>
      <c r="D9" s="249"/>
      <c r="E9" s="249"/>
      <c r="F9" s="250" t="s">
        <v>152</v>
      </c>
    </row>
    <row r="10" spans="1:15" ht="28.5" x14ac:dyDescent="0.25">
      <c r="A10" s="76" t="s">
        <v>0</v>
      </c>
      <c r="B10" s="75" t="s">
        <v>145</v>
      </c>
      <c r="C10" s="75" t="s">
        <v>149</v>
      </c>
      <c r="D10" s="75" t="s">
        <v>144</v>
      </c>
      <c r="E10" s="75" t="s">
        <v>150</v>
      </c>
      <c r="F10" s="75" t="s">
        <v>40</v>
      </c>
    </row>
    <row r="11" spans="1:15" x14ac:dyDescent="0.25">
      <c r="A11" s="76">
        <v>1</v>
      </c>
      <c r="B11" s="75" t="s">
        <v>134</v>
      </c>
      <c r="C11" s="75" t="s">
        <v>134</v>
      </c>
      <c r="D11" s="75" t="s">
        <v>135</v>
      </c>
      <c r="E11" s="75" t="s">
        <v>135</v>
      </c>
      <c r="F11" s="75" t="s">
        <v>136</v>
      </c>
      <c r="G11" s="87"/>
    </row>
    <row r="12" spans="1:15" x14ac:dyDescent="0.25">
      <c r="A12" s="93" t="s">
        <v>17</v>
      </c>
      <c r="B12" s="251">
        <f>SUM(B13:B27)</f>
        <v>220868.5</v>
      </c>
      <c r="C12" s="251">
        <f>SUM(C13:C27)</f>
        <v>221008.5</v>
      </c>
      <c r="D12" s="251">
        <f>SUM(D13:D27)</f>
        <v>220868500</v>
      </c>
      <c r="E12" s="251">
        <f>E13+E14+E15+E17+E19+E20+E21+E23+E24+E25+E26+E27</f>
        <v>195986.2</v>
      </c>
      <c r="F12" s="95">
        <f>E12/C12</f>
        <v>0.88700000000000001</v>
      </c>
    </row>
    <row r="13" spans="1:15" s="252" customFormat="1" ht="30" x14ac:dyDescent="0.25">
      <c r="A13" s="101" t="s">
        <v>44</v>
      </c>
      <c r="B13" s="78">
        <f>'2'!G59</f>
        <v>11891.7</v>
      </c>
      <c r="C13" s="78">
        <f>'2'!G59</f>
        <v>11891.7</v>
      </c>
      <c r="D13" s="78">
        <f>'2'!H59</f>
        <v>11891700</v>
      </c>
      <c r="E13" s="78">
        <f>'2'!I59</f>
        <v>11891.7</v>
      </c>
      <c r="F13" s="107">
        <f>E13/C13</f>
        <v>1</v>
      </c>
    </row>
    <row r="14" spans="1:15" s="252" customFormat="1" ht="60" x14ac:dyDescent="0.25">
      <c r="A14" s="101" t="s">
        <v>50</v>
      </c>
      <c r="B14" s="71">
        <f>'2'!G42</f>
        <v>76208.899999999994</v>
      </c>
      <c r="C14" s="71">
        <f>'2'!G42</f>
        <v>76208.899999999994</v>
      </c>
      <c r="D14" s="71">
        <f>'2'!H42</f>
        <v>76208900</v>
      </c>
      <c r="E14" s="71">
        <f>'2'!I42</f>
        <v>74470.8</v>
      </c>
      <c r="F14" s="107">
        <f t="shared" ref="F14:F27" si="0">E14/C14</f>
        <v>0.97699999999999998</v>
      </c>
    </row>
    <row r="15" spans="1:15" s="252" customFormat="1" ht="15.75" customHeight="1" x14ac:dyDescent="0.25">
      <c r="A15" s="101" t="s">
        <v>46</v>
      </c>
      <c r="B15" s="78">
        <f>'2'!G60</f>
        <v>639.79999999999995</v>
      </c>
      <c r="C15" s="78">
        <f>'2'!G60</f>
        <v>639.79999999999995</v>
      </c>
      <c r="D15" s="78">
        <f>'2'!H60</f>
        <v>639800</v>
      </c>
      <c r="E15" s="78">
        <f>'2'!I60</f>
        <v>639.79999999999995</v>
      </c>
      <c r="F15" s="107">
        <f t="shared" si="0"/>
        <v>1</v>
      </c>
    </row>
    <row r="16" spans="1:15" s="252" customFormat="1" hidden="1" x14ac:dyDescent="0.25">
      <c r="A16" s="253"/>
      <c r="B16" s="254"/>
      <c r="C16" s="254"/>
      <c r="D16" s="254"/>
      <c r="E16" s="254"/>
      <c r="F16" s="107" t="e">
        <f t="shared" si="0"/>
        <v>#DIV/0!</v>
      </c>
    </row>
    <row r="17" spans="1:19" s="252" customFormat="1" ht="30" x14ac:dyDescent="0.25">
      <c r="A17" s="101" t="s">
        <v>84</v>
      </c>
      <c r="B17" s="78">
        <f>'2'!G61</f>
        <v>4516.1000000000004</v>
      </c>
      <c r="C17" s="78">
        <f>'2'!G61</f>
        <v>4516.1000000000004</v>
      </c>
      <c r="D17" s="78">
        <f>'2'!H61</f>
        <v>4516100</v>
      </c>
      <c r="E17" s="78">
        <f>'2'!I61</f>
        <v>4516</v>
      </c>
      <c r="F17" s="107">
        <f t="shared" si="0"/>
        <v>1</v>
      </c>
    </row>
    <row r="18" spans="1:19" s="252" customFormat="1" ht="12.75" hidden="1" customHeight="1" x14ac:dyDescent="0.25">
      <c r="A18" s="253"/>
      <c r="B18" s="254"/>
      <c r="C18" s="254"/>
      <c r="D18" s="254"/>
      <c r="E18" s="254"/>
      <c r="F18" s="107" t="e">
        <f t="shared" si="0"/>
        <v>#DIV/0!</v>
      </c>
      <c r="S18" s="101" t="s">
        <v>87</v>
      </c>
    </row>
    <row r="19" spans="1:19" s="252" customFormat="1" ht="45" x14ac:dyDescent="0.25">
      <c r="A19" s="101" t="s">
        <v>49</v>
      </c>
      <c r="B19" s="78">
        <f>'2'!G62</f>
        <v>60229.5</v>
      </c>
      <c r="C19" s="78">
        <f>'2'!G62</f>
        <v>60229.5</v>
      </c>
      <c r="D19" s="78">
        <f>'2'!H62</f>
        <v>60229500</v>
      </c>
      <c r="E19" s="78">
        <f>'2'!I62</f>
        <v>37363.800000000003</v>
      </c>
      <c r="F19" s="107">
        <f t="shared" si="0"/>
        <v>0.62</v>
      </c>
    </row>
    <row r="20" spans="1:19" s="252" customFormat="1" ht="60" x14ac:dyDescent="0.25">
      <c r="A20" s="101" t="s">
        <v>86</v>
      </c>
      <c r="B20" s="78">
        <f>'2'!G67</f>
        <v>5739.7</v>
      </c>
      <c r="C20" s="78">
        <f>'2'!G67</f>
        <v>5739.7</v>
      </c>
      <c r="D20" s="78">
        <f>'2'!H67</f>
        <v>5739700</v>
      </c>
      <c r="E20" s="78">
        <f>'2'!I67</f>
        <v>5739.7</v>
      </c>
      <c r="F20" s="107">
        <f t="shared" si="0"/>
        <v>1</v>
      </c>
    </row>
    <row r="21" spans="1:19" s="252" customFormat="1" ht="49.5" customHeight="1" x14ac:dyDescent="0.25">
      <c r="A21" s="100" t="s">
        <v>225</v>
      </c>
      <c r="B21" s="78"/>
      <c r="C21" s="78">
        <f>'4'!H42</f>
        <v>140</v>
      </c>
      <c r="D21" s="78"/>
      <c r="E21" s="78">
        <f>'4'!J42</f>
        <v>140</v>
      </c>
      <c r="F21" s="107">
        <f>E21/C21</f>
        <v>1</v>
      </c>
    </row>
    <row r="22" spans="1:19" s="252" customFormat="1" ht="57.75" hidden="1" customHeight="1" x14ac:dyDescent="0.25">
      <c r="A22" s="253"/>
      <c r="B22" s="255"/>
      <c r="C22" s="255"/>
      <c r="D22" s="254"/>
      <c r="E22" s="254"/>
      <c r="F22" s="107" t="e">
        <f t="shared" si="0"/>
        <v>#DIV/0!</v>
      </c>
    </row>
    <row r="23" spans="1:19" s="252" customFormat="1" ht="34.5" customHeight="1" x14ac:dyDescent="0.25">
      <c r="A23" s="101" t="s">
        <v>87</v>
      </c>
      <c r="B23" s="78">
        <f>'2'!G51</f>
        <v>39038.199999999997</v>
      </c>
      <c r="C23" s="78">
        <f>'2'!G51</f>
        <v>39038.199999999997</v>
      </c>
      <c r="D23" s="78">
        <f>'2'!H51</f>
        <v>39038200</v>
      </c>
      <c r="E23" s="78">
        <f>'2'!I51</f>
        <v>38668.6</v>
      </c>
      <c r="F23" s="107">
        <f t="shared" si="0"/>
        <v>0.99099999999999999</v>
      </c>
    </row>
    <row r="24" spans="1:19" s="252" customFormat="1" ht="60" x14ac:dyDescent="0.25">
      <c r="A24" s="79" t="str">
        <f>'2'!A74</f>
        <v>Компенсация расходов, связанных с переездом в соответствии с муниципальными правовыми актами муниципальных образований (Межбюджетные  трансферты)</v>
      </c>
      <c r="B24" s="78">
        <f>'2'!G74</f>
        <v>89.2</v>
      </c>
      <c r="C24" s="78">
        <f>'2'!G74</f>
        <v>89.2</v>
      </c>
      <c r="D24" s="78">
        <f>'2'!H74</f>
        <v>89200</v>
      </c>
      <c r="E24" s="78">
        <f>'2'!I74</f>
        <v>89.1</v>
      </c>
      <c r="F24" s="107">
        <f t="shared" si="0"/>
        <v>0.999</v>
      </c>
    </row>
    <row r="25" spans="1:19" s="86" customFormat="1" ht="45" hidden="1" x14ac:dyDescent="0.25">
      <c r="A25" s="256" t="s">
        <v>227</v>
      </c>
      <c r="B25" s="71"/>
      <c r="C25" s="71">
        <f>'2'!G66</f>
        <v>0</v>
      </c>
      <c r="D25" s="71"/>
      <c r="E25" s="71">
        <f>'2'!I66</f>
        <v>0</v>
      </c>
      <c r="F25" s="107" t="e">
        <f>E25/C25</f>
        <v>#DIV/0!</v>
      </c>
    </row>
    <row r="26" spans="1:19" s="86" customFormat="1" ht="75" x14ac:dyDescent="0.25">
      <c r="A26" s="100" t="s">
        <v>91</v>
      </c>
      <c r="B26" s="78">
        <f>'2'!G73</f>
        <v>426.8</v>
      </c>
      <c r="C26" s="78">
        <f>'2'!G73</f>
        <v>426.8</v>
      </c>
      <c r="D26" s="78">
        <f>'2'!H73</f>
        <v>426800</v>
      </c>
      <c r="E26" s="78">
        <f>'2'!I73</f>
        <v>378.3</v>
      </c>
      <c r="F26" s="107">
        <f t="shared" si="0"/>
        <v>0.88600000000000001</v>
      </c>
    </row>
    <row r="27" spans="1:19" s="86" customFormat="1" ht="60" x14ac:dyDescent="0.25">
      <c r="A27" s="257" t="s">
        <v>99</v>
      </c>
      <c r="B27" s="78">
        <f>'2'!G72</f>
        <v>22088.6</v>
      </c>
      <c r="C27" s="78">
        <f>'2'!G72</f>
        <v>22088.6</v>
      </c>
      <c r="D27" s="78">
        <f>'2'!H72</f>
        <v>22088600</v>
      </c>
      <c r="E27" s="78">
        <f>'2'!I72</f>
        <v>22088.400000000001</v>
      </c>
      <c r="F27" s="107">
        <f t="shared" si="0"/>
        <v>1</v>
      </c>
    </row>
    <row r="28" spans="1:19" s="86" customFormat="1" ht="14.25" x14ac:dyDescent="0.2">
      <c r="A28" s="258"/>
      <c r="B28" s="259"/>
      <c r="C28" s="259"/>
      <c r="D28" s="259"/>
      <c r="E28" s="259"/>
      <c r="F28" s="260"/>
    </row>
    <row r="29" spans="1:19" s="86" customFormat="1" x14ac:dyDescent="0.2">
      <c r="A29" s="258"/>
      <c r="B29" s="261"/>
      <c r="C29" s="261"/>
      <c r="D29" s="259"/>
      <c r="E29" s="259"/>
      <c r="F29" s="260"/>
    </row>
    <row r="30" spans="1:19" s="86" customFormat="1" x14ac:dyDescent="0.2">
      <c r="A30" s="262"/>
      <c r="B30" s="261"/>
      <c r="C30" s="261"/>
      <c r="D30" s="261"/>
      <c r="E30" s="261"/>
      <c r="F30" s="263"/>
    </row>
    <row r="31" spans="1:19" s="86" customFormat="1" x14ac:dyDescent="0.2">
      <c r="A31" s="262"/>
      <c r="B31" s="264"/>
      <c r="C31" s="264"/>
      <c r="D31" s="261"/>
      <c r="E31" s="261"/>
      <c r="F31" s="263"/>
    </row>
    <row r="32" spans="1:19" s="86" customFormat="1" x14ac:dyDescent="0.2">
      <c r="A32" s="258"/>
      <c r="B32" s="265"/>
      <c r="C32" s="265"/>
      <c r="D32" s="264"/>
      <c r="E32" s="264"/>
      <c r="F32" s="260"/>
    </row>
    <row r="33" spans="1:6" s="86" customFormat="1" x14ac:dyDescent="0.25">
      <c r="A33" s="262"/>
      <c r="B33" s="266"/>
      <c r="C33" s="266"/>
      <c r="D33" s="265"/>
      <c r="E33" s="265"/>
      <c r="F33" s="267"/>
    </row>
    <row r="34" spans="1:6" s="86" customFormat="1" x14ac:dyDescent="0.25">
      <c r="A34" s="262"/>
      <c r="B34" s="265"/>
      <c r="C34" s="265"/>
      <c r="D34" s="266"/>
      <c r="E34" s="266"/>
      <c r="F34" s="267"/>
    </row>
    <row r="35" spans="1:6" s="86" customFormat="1" x14ac:dyDescent="0.25">
      <c r="A35" s="268"/>
      <c r="B35" s="266"/>
      <c r="C35" s="266"/>
      <c r="D35" s="265"/>
      <c r="E35" s="265"/>
      <c r="F35" s="267"/>
    </row>
    <row r="36" spans="1:6" s="86" customFormat="1" x14ac:dyDescent="0.25">
      <c r="A36" s="262"/>
      <c r="B36" s="261"/>
      <c r="C36" s="261"/>
      <c r="D36" s="266"/>
      <c r="E36" s="266"/>
      <c r="F36" s="267"/>
    </row>
    <row r="37" spans="1:6" s="86" customFormat="1" x14ac:dyDescent="0.25">
      <c r="A37" s="268"/>
      <c r="B37" s="264"/>
      <c r="C37" s="264"/>
      <c r="D37" s="261"/>
      <c r="E37" s="261"/>
      <c r="F37" s="267"/>
    </row>
    <row r="38" spans="1:6" s="270" customFormat="1" hidden="1" x14ac:dyDescent="0.25">
      <c r="A38" s="269"/>
      <c r="B38" s="264"/>
      <c r="C38" s="264"/>
      <c r="D38" s="264"/>
      <c r="E38" s="264"/>
      <c r="F38" s="267"/>
    </row>
    <row r="39" spans="1:6" s="86" customFormat="1" hidden="1" x14ac:dyDescent="0.2">
      <c r="A39" s="258"/>
      <c r="B39" s="264"/>
      <c r="C39" s="264"/>
      <c r="D39" s="264"/>
      <c r="E39" s="264"/>
      <c r="F39" s="267"/>
    </row>
    <row r="40" spans="1:6" s="86" customFormat="1" hidden="1" x14ac:dyDescent="0.2">
      <c r="A40" s="262"/>
      <c r="B40" s="264"/>
      <c r="C40" s="264"/>
      <c r="D40" s="264"/>
      <c r="E40" s="264"/>
      <c r="F40" s="267"/>
    </row>
    <row r="41" spans="1:6" s="86" customFormat="1" hidden="1" x14ac:dyDescent="0.2">
      <c r="A41" s="262"/>
      <c r="B41" s="264"/>
      <c r="C41" s="264"/>
      <c r="D41" s="264"/>
      <c r="E41" s="264"/>
      <c r="F41" s="267"/>
    </row>
    <row r="42" spans="1:6" s="270" customFormat="1" hidden="1" x14ac:dyDescent="0.25">
      <c r="A42" s="269"/>
      <c r="B42" s="264"/>
      <c r="C42" s="264"/>
      <c r="D42" s="264"/>
      <c r="E42" s="264"/>
      <c r="F42" s="267"/>
    </row>
    <row r="43" spans="1:6" s="86" customFormat="1" hidden="1" x14ac:dyDescent="0.2">
      <c r="A43" s="258"/>
      <c r="B43" s="264"/>
      <c r="C43" s="264"/>
      <c r="D43" s="264"/>
      <c r="E43" s="264"/>
      <c r="F43" s="267"/>
    </row>
    <row r="44" spans="1:6" s="86" customFormat="1" hidden="1" x14ac:dyDescent="0.2">
      <c r="A44" s="262"/>
      <c r="B44" s="264"/>
      <c r="C44" s="264"/>
      <c r="D44" s="264"/>
      <c r="E44" s="264"/>
      <c r="F44" s="267"/>
    </row>
    <row r="45" spans="1:6" s="86" customFormat="1" hidden="1" x14ac:dyDescent="0.2">
      <c r="A45" s="262"/>
      <c r="B45" s="264"/>
      <c r="C45" s="264"/>
      <c r="D45" s="264"/>
      <c r="E45" s="264"/>
      <c r="F45" s="267"/>
    </row>
    <row r="46" spans="1:6" s="86" customFormat="1" hidden="1" x14ac:dyDescent="0.2">
      <c r="A46" s="262"/>
      <c r="B46" s="259"/>
      <c r="C46" s="259"/>
      <c r="D46" s="264"/>
      <c r="E46" s="264"/>
      <c r="F46" s="267"/>
    </row>
    <row r="47" spans="1:6" s="86" customFormat="1" x14ac:dyDescent="0.2">
      <c r="A47" s="269"/>
      <c r="B47" s="264"/>
      <c r="C47" s="264"/>
      <c r="D47" s="259"/>
      <c r="E47" s="259"/>
      <c r="F47" s="260"/>
    </row>
    <row r="48" spans="1:6" s="86" customFormat="1" x14ac:dyDescent="0.2">
      <c r="A48" s="258"/>
      <c r="B48" s="265"/>
      <c r="C48" s="265"/>
      <c r="D48" s="264"/>
      <c r="E48" s="264"/>
      <c r="F48" s="260"/>
    </row>
    <row r="49" spans="1:6" s="86" customFormat="1" x14ac:dyDescent="0.2">
      <c r="A49" s="262"/>
      <c r="B49" s="264"/>
      <c r="C49" s="264"/>
      <c r="D49" s="265"/>
      <c r="E49" s="265"/>
      <c r="F49" s="267"/>
    </row>
    <row r="50" spans="1:6" s="86" customFormat="1" hidden="1" x14ac:dyDescent="0.2">
      <c r="A50" s="258"/>
      <c r="B50" s="264"/>
      <c r="C50" s="264"/>
      <c r="D50" s="264"/>
      <c r="E50" s="264"/>
      <c r="F50" s="267"/>
    </row>
    <row r="51" spans="1:6" s="86" customFormat="1" hidden="1" x14ac:dyDescent="0.2">
      <c r="A51" s="262"/>
      <c r="B51" s="265"/>
      <c r="C51" s="265"/>
      <c r="D51" s="264"/>
      <c r="E51" s="264"/>
      <c r="F51" s="267"/>
    </row>
    <row r="52" spans="1:6" s="86" customFormat="1" x14ac:dyDescent="0.2">
      <c r="A52" s="262"/>
      <c r="B52" s="265"/>
      <c r="C52" s="265"/>
      <c r="D52" s="265"/>
      <c r="E52" s="265"/>
      <c r="F52" s="267"/>
    </row>
    <row r="53" spans="1:6" s="86" customFormat="1" ht="12" customHeight="1" x14ac:dyDescent="0.25">
      <c r="A53" s="268"/>
      <c r="B53" s="266"/>
      <c r="C53" s="266"/>
      <c r="D53" s="265"/>
      <c r="E53" s="265"/>
      <c r="F53" s="267"/>
    </row>
    <row r="54" spans="1:6" s="86" customFormat="1" ht="12" customHeight="1" x14ac:dyDescent="0.25">
      <c r="A54" s="271"/>
      <c r="B54" s="266"/>
      <c r="C54" s="266"/>
      <c r="D54" s="266"/>
      <c r="E54" s="266"/>
      <c r="F54" s="267"/>
    </row>
    <row r="55" spans="1:6" s="86" customFormat="1" ht="12" customHeight="1" x14ac:dyDescent="0.25">
      <c r="A55" s="272"/>
      <c r="B55" s="265"/>
      <c r="C55" s="265"/>
      <c r="D55" s="266"/>
      <c r="E55" s="266"/>
      <c r="F55" s="267"/>
    </row>
    <row r="56" spans="1:6" s="86" customFormat="1" ht="12" customHeight="1" x14ac:dyDescent="0.25">
      <c r="A56" s="268"/>
      <c r="B56" s="264"/>
      <c r="C56" s="264"/>
      <c r="D56" s="265"/>
      <c r="E56" s="265"/>
      <c r="F56" s="267"/>
    </row>
    <row r="57" spans="1:6" s="86" customFormat="1" x14ac:dyDescent="0.2">
      <c r="A57" s="258"/>
      <c r="B57" s="265"/>
      <c r="C57" s="265"/>
      <c r="D57" s="264"/>
      <c r="E57" s="264"/>
      <c r="F57" s="260"/>
    </row>
    <row r="58" spans="1:6" s="86" customFormat="1" x14ac:dyDescent="0.2">
      <c r="A58" s="262"/>
      <c r="B58" s="265"/>
      <c r="C58" s="265"/>
      <c r="D58" s="265"/>
      <c r="E58" s="265"/>
      <c r="F58" s="267"/>
    </row>
    <row r="59" spans="1:6" s="86" customFormat="1" hidden="1" x14ac:dyDescent="0.2">
      <c r="A59" s="262"/>
      <c r="B59" s="265"/>
      <c r="C59" s="265"/>
      <c r="D59" s="265"/>
      <c r="E59" s="265"/>
      <c r="F59" s="267"/>
    </row>
    <row r="60" spans="1:6" s="86" customFormat="1" hidden="1" x14ac:dyDescent="0.2">
      <c r="A60" s="262"/>
      <c r="B60" s="265"/>
      <c r="C60" s="265"/>
      <c r="D60" s="265"/>
      <c r="E60" s="265"/>
      <c r="F60" s="267"/>
    </row>
    <row r="61" spans="1:6" s="86" customFormat="1" hidden="1" x14ac:dyDescent="0.2">
      <c r="A61" s="262"/>
      <c r="B61" s="265"/>
      <c r="C61" s="265"/>
      <c r="D61" s="265"/>
      <c r="E61" s="265"/>
      <c r="F61" s="267"/>
    </row>
    <row r="62" spans="1:6" s="86" customFormat="1" hidden="1" x14ac:dyDescent="0.2">
      <c r="A62" s="262"/>
      <c r="B62" s="265"/>
      <c r="C62" s="265"/>
      <c r="D62" s="265"/>
      <c r="E62" s="265"/>
      <c r="F62" s="267"/>
    </row>
    <row r="63" spans="1:6" s="86" customFormat="1" hidden="1" x14ac:dyDescent="0.2">
      <c r="A63" s="262"/>
      <c r="B63" s="265"/>
      <c r="C63" s="265"/>
      <c r="D63" s="265"/>
      <c r="E63" s="265"/>
      <c r="F63" s="267"/>
    </row>
    <row r="64" spans="1:6" s="86" customFormat="1" hidden="1" x14ac:dyDescent="0.2">
      <c r="A64" s="262"/>
      <c r="B64" s="265"/>
      <c r="C64" s="265"/>
      <c r="D64" s="265"/>
      <c r="E64" s="265"/>
      <c r="F64" s="267"/>
    </row>
    <row r="65" spans="1:6" s="86" customFormat="1" hidden="1" x14ac:dyDescent="0.2">
      <c r="A65" s="262"/>
      <c r="B65" s="265"/>
      <c r="C65" s="265"/>
      <c r="D65" s="265"/>
      <c r="E65" s="265"/>
      <c r="F65" s="267"/>
    </row>
    <row r="66" spans="1:6" s="86" customFormat="1" x14ac:dyDescent="0.2">
      <c r="A66" s="262"/>
      <c r="B66" s="265"/>
      <c r="C66" s="265"/>
      <c r="D66" s="265"/>
      <c r="E66" s="265"/>
      <c r="F66" s="267"/>
    </row>
    <row r="67" spans="1:6" s="86" customFormat="1" x14ac:dyDescent="0.2">
      <c r="A67" s="262"/>
      <c r="B67" s="264"/>
      <c r="C67" s="264"/>
      <c r="D67" s="265"/>
      <c r="E67" s="265"/>
      <c r="F67" s="267"/>
    </row>
    <row r="68" spans="1:6" s="86" customFormat="1" x14ac:dyDescent="0.2">
      <c r="A68" s="258"/>
      <c r="B68" s="265"/>
      <c r="C68" s="265"/>
      <c r="D68" s="264"/>
      <c r="E68" s="264"/>
      <c r="F68" s="260"/>
    </row>
    <row r="69" spans="1:6" s="86" customFormat="1" x14ac:dyDescent="0.2">
      <c r="A69" s="262"/>
      <c r="B69" s="265"/>
      <c r="C69" s="265"/>
      <c r="D69" s="265"/>
      <c r="E69" s="265"/>
      <c r="F69" s="267"/>
    </row>
    <row r="70" spans="1:6" s="86" customFormat="1" x14ac:dyDescent="0.2">
      <c r="A70" s="262"/>
      <c r="B70" s="265"/>
      <c r="C70" s="265"/>
      <c r="D70" s="265"/>
      <c r="E70" s="265"/>
      <c r="F70" s="267"/>
    </row>
    <row r="71" spans="1:6" s="86" customFormat="1" x14ac:dyDescent="0.25">
      <c r="A71" s="268"/>
      <c r="B71" s="265"/>
      <c r="C71" s="265"/>
      <c r="D71" s="265"/>
      <c r="E71" s="265"/>
      <c r="F71" s="267"/>
    </row>
    <row r="72" spans="1:6" s="86" customFormat="1" x14ac:dyDescent="0.2">
      <c r="A72" s="262"/>
      <c r="B72" s="265"/>
      <c r="C72" s="265"/>
      <c r="D72" s="265"/>
      <c r="E72" s="265"/>
      <c r="F72" s="267"/>
    </row>
    <row r="73" spans="1:6" s="86" customFormat="1" x14ac:dyDescent="0.25">
      <c r="A73" s="268"/>
      <c r="B73" s="265"/>
      <c r="C73" s="265"/>
      <c r="D73" s="265"/>
      <c r="E73" s="265"/>
      <c r="F73" s="267"/>
    </row>
    <row r="74" spans="1:6" s="86" customFormat="1" x14ac:dyDescent="0.2">
      <c r="A74" s="262"/>
      <c r="B74" s="265"/>
      <c r="C74" s="265"/>
      <c r="D74" s="265"/>
      <c r="E74" s="265"/>
      <c r="F74" s="267"/>
    </row>
    <row r="75" spans="1:6" s="86" customFormat="1" x14ac:dyDescent="0.25">
      <c r="A75" s="268"/>
      <c r="B75" s="265"/>
      <c r="C75" s="265"/>
      <c r="D75" s="265"/>
      <c r="E75" s="265"/>
      <c r="F75" s="267"/>
    </row>
    <row r="76" spans="1:6" s="86" customFormat="1" x14ac:dyDescent="0.25">
      <c r="A76" s="268"/>
      <c r="B76" s="265"/>
      <c r="C76" s="265"/>
      <c r="D76" s="265"/>
      <c r="E76" s="265"/>
      <c r="F76" s="267"/>
    </row>
    <row r="77" spans="1:6" s="86" customFormat="1" x14ac:dyDescent="0.25">
      <c r="A77" s="268"/>
      <c r="B77" s="265"/>
      <c r="C77" s="265"/>
      <c r="D77" s="265"/>
      <c r="E77" s="265"/>
      <c r="F77" s="267"/>
    </row>
    <row r="78" spans="1:6" s="86" customFormat="1" x14ac:dyDescent="0.2">
      <c r="A78" s="262"/>
      <c r="B78" s="265"/>
      <c r="C78" s="265"/>
      <c r="D78" s="265"/>
      <c r="E78" s="265"/>
      <c r="F78" s="267"/>
    </row>
    <row r="79" spans="1:6" s="86" customFormat="1" x14ac:dyDescent="0.25">
      <c r="A79" s="268"/>
      <c r="B79" s="265" t="e">
        <f>SUM(#REF!)</f>
        <v>#REF!</v>
      </c>
      <c r="C79" s="265"/>
      <c r="D79" s="265"/>
      <c r="E79" s="265"/>
      <c r="F79" s="267"/>
    </row>
    <row r="80" spans="1:6" ht="13.5" hidden="1" customHeight="1" x14ac:dyDescent="0.25">
      <c r="A80" s="269" t="s">
        <v>137</v>
      </c>
      <c r="B80" s="265" t="e">
        <f>SUM(#REF!)</f>
        <v>#REF!</v>
      </c>
      <c r="C80" s="265"/>
      <c r="D80" s="265" t="e">
        <f>SUM(B79:B79)</f>
        <v>#REF!</v>
      </c>
      <c r="E80" s="265"/>
      <c r="F80" s="273" t="e">
        <f>D80/B79</f>
        <v>#REF!</v>
      </c>
    </row>
    <row r="81" spans="1:6" ht="12.75" hidden="1" customHeight="1" x14ac:dyDescent="0.25">
      <c r="A81" s="88" t="s">
        <v>16</v>
      </c>
      <c r="B81" s="265" t="e">
        <f>SUM(#REF!)</f>
        <v>#REF!</v>
      </c>
      <c r="C81" s="265"/>
      <c r="D81" s="265" t="e">
        <f>SUM(B80:B80)</f>
        <v>#REF!</v>
      </c>
      <c r="E81" s="265"/>
      <c r="F81" s="273" t="e">
        <f>D81/B80</f>
        <v>#REF!</v>
      </c>
    </row>
    <row r="82" spans="1:6" ht="90" hidden="1" x14ac:dyDescent="0.25">
      <c r="A82" s="274" t="s">
        <v>138</v>
      </c>
      <c r="B82" s="265" t="e">
        <f>SUM(#REF!)</f>
        <v>#REF!</v>
      </c>
      <c r="C82" s="265"/>
      <c r="D82" s="265" t="e">
        <f>SUM(B81:B81)</f>
        <v>#REF!</v>
      </c>
      <c r="E82" s="265"/>
      <c r="F82" s="273" t="e">
        <f>D82/B81</f>
        <v>#REF!</v>
      </c>
    </row>
    <row r="83" spans="1:6" ht="12.75" hidden="1" customHeight="1" x14ac:dyDescent="0.25">
      <c r="A83" s="268" t="s">
        <v>16</v>
      </c>
      <c r="B83" s="275"/>
      <c r="C83" s="275"/>
      <c r="D83" s="265" t="e">
        <f>SUM(B82:B82)</f>
        <v>#REF!</v>
      </c>
      <c r="E83" s="265"/>
      <c r="F83" s="273" t="e">
        <f>D83/B82</f>
        <v>#REF!</v>
      </c>
    </row>
    <row r="84" spans="1:6" x14ac:dyDescent="0.25">
      <c r="A84" s="268"/>
      <c r="D84" s="275"/>
      <c r="E84" s="275"/>
      <c r="F84" s="273"/>
    </row>
    <row r="90" spans="1:6" x14ac:dyDescent="0.25">
      <c r="B90" s="124">
        <f>B78+B76+B74+B70+B47+B31+B72</f>
        <v>0</v>
      </c>
    </row>
    <row r="91" spans="1:6" hidden="1" x14ac:dyDescent="0.25">
      <c r="A91" s="243" t="s">
        <v>139</v>
      </c>
      <c r="D91" s="124">
        <f>D79+D77+D75+D71+D48+D32+D73</f>
        <v>0</v>
      </c>
    </row>
  </sheetData>
  <mergeCells count="7">
    <mergeCell ref="E1:F1"/>
    <mergeCell ref="A7:F7"/>
    <mergeCell ref="A8:F8"/>
    <mergeCell ref="E2:F2"/>
    <mergeCell ref="E3:F3"/>
    <mergeCell ref="E4:F4"/>
    <mergeCell ref="E5:F5"/>
  </mergeCells>
  <printOptions horizontalCentered="1"/>
  <pageMargins left="1.1811023622047245" right="0.78740157480314965" top="0.59055118110236227" bottom="0.59055118110236227" header="0" footer="0"/>
  <pageSetup paperSize="9" scale="86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29" sqref="D29:E29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12</vt:i4>
      </vt:variant>
    </vt:vector>
  </HeadingPairs>
  <TitlesOfParts>
    <vt:vector size="19" baseType="lpstr">
      <vt:lpstr>1</vt:lpstr>
      <vt:lpstr>2</vt:lpstr>
      <vt:lpstr>3</vt:lpstr>
      <vt:lpstr>4</vt:lpstr>
      <vt:lpstr>5</vt:lpstr>
      <vt:lpstr>6</vt:lpstr>
      <vt:lpstr>Лист1</vt:lpstr>
      <vt:lpstr>'1'!Заголовки_для_печати</vt:lpstr>
      <vt:lpstr>'2'!Заголовки_для_печати</vt:lpstr>
      <vt:lpstr>'3'!Заголовки_для_печати</vt:lpstr>
      <vt:lpstr>'4'!Заголовки_для_печати</vt:lpstr>
      <vt:lpstr>'5'!Заголовки_для_печати</vt:lpstr>
      <vt:lpstr>'6'!Заголовки_для_печати</vt:lpstr>
      <vt:lpstr>'1'!Область_печати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</vt:vector>
  </TitlesOfParts>
  <Company>УФЭИО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Веселова</dc:creator>
  <cp:lastModifiedBy>Эллина Ю. Колесник</cp:lastModifiedBy>
  <cp:lastPrinted>2022-04-06T04:36:06Z</cp:lastPrinted>
  <dcterms:created xsi:type="dcterms:W3CDTF">2005-10-28T06:18:06Z</dcterms:created>
  <dcterms:modified xsi:type="dcterms:W3CDTF">2022-05-16T04:00:34Z</dcterms:modified>
</cp:coreProperties>
</file>